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/>
  <xr:revisionPtr revIDLastSave="0" documentId="13_ncr:1_{3DC86671-3E60-468E-8689-A39CFA666E10}" xr6:coauthVersionLast="36" xr6:coauthVersionMax="36" xr10:uidLastSave="{00000000-0000-0000-0000-000000000000}"/>
  <bookViews>
    <workbookView xWindow="0" yWindow="0" windowWidth="15360" windowHeight="8040" tabRatio="531" xr2:uid="{00000000-000D-0000-FFFF-FFFF00000000}"/>
  </bookViews>
  <sheets>
    <sheet name="予定価格調書" sheetId="15" r:id="rId1"/>
  </sheets>
  <definedNames>
    <definedName name="_xlnm.Print_Area" localSheetId="0">予定価格調書!$A$1:$O$214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1" i="15" l="1"/>
  <c r="C197" i="15" l="1"/>
  <c r="C198" i="15"/>
  <c r="C199" i="15"/>
  <c r="C200" i="15"/>
  <c r="C201" i="15"/>
  <c r="C202" i="15"/>
  <c r="C203" i="15"/>
  <c r="C204" i="15"/>
  <c r="C205" i="15"/>
  <c r="C206" i="15"/>
  <c r="C207" i="15"/>
  <c r="D197" i="15"/>
  <c r="E197" i="15"/>
  <c r="F197" i="15"/>
  <c r="G197" i="15"/>
  <c r="H197" i="15"/>
  <c r="I197" i="15"/>
  <c r="J197" i="15"/>
  <c r="K197" i="15"/>
  <c r="L197" i="15"/>
  <c r="M197" i="15"/>
  <c r="N197" i="15"/>
  <c r="D198" i="15"/>
  <c r="E198" i="15"/>
  <c r="F198" i="15"/>
  <c r="G198" i="15"/>
  <c r="H198" i="15"/>
  <c r="I198" i="15"/>
  <c r="J198" i="15"/>
  <c r="K198" i="15"/>
  <c r="L198" i="15"/>
  <c r="M198" i="15"/>
  <c r="N198" i="15"/>
  <c r="D199" i="15"/>
  <c r="E199" i="15"/>
  <c r="F199" i="15"/>
  <c r="G199" i="15"/>
  <c r="H199" i="15"/>
  <c r="I199" i="15"/>
  <c r="J199" i="15"/>
  <c r="K199" i="15"/>
  <c r="L199" i="15"/>
  <c r="M199" i="15"/>
  <c r="N199" i="15"/>
  <c r="D200" i="15"/>
  <c r="E200" i="15"/>
  <c r="F200" i="15"/>
  <c r="G200" i="15"/>
  <c r="H200" i="15"/>
  <c r="I200" i="15"/>
  <c r="J200" i="15"/>
  <c r="K200" i="15"/>
  <c r="L200" i="15"/>
  <c r="M200" i="15"/>
  <c r="N200" i="15"/>
  <c r="D201" i="15"/>
  <c r="E201" i="15"/>
  <c r="F201" i="15"/>
  <c r="G201" i="15"/>
  <c r="H201" i="15"/>
  <c r="I201" i="15"/>
  <c r="J201" i="15"/>
  <c r="K201" i="15"/>
  <c r="L201" i="15"/>
  <c r="M201" i="15"/>
  <c r="N201" i="15"/>
  <c r="D202" i="15"/>
  <c r="E202" i="15"/>
  <c r="F202" i="15"/>
  <c r="G202" i="15"/>
  <c r="H202" i="15"/>
  <c r="I202" i="15"/>
  <c r="J202" i="15"/>
  <c r="K202" i="15"/>
  <c r="L202" i="15"/>
  <c r="M202" i="15"/>
  <c r="N202" i="15"/>
  <c r="D203" i="15"/>
  <c r="E203" i="15"/>
  <c r="F203" i="15"/>
  <c r="G203" i="15"/>
  <c r="H203" i="15"/>
  <c r="I203" i="15"/>
  <c r="J203" i="15"/>
  <c r="K203" i="15"/>
  <c r="L203" i="15"/>
  <c r="M203" i="15"/>
  <c r="N203" i="15"/>
  <c r="D204" i="15"/>
  <c r="E204" i="15"/>
  <c r="F204" i="15"/>
  <c r="G204" i="15"/>
  <c r="H204" i="15"/>
  <c r="I204" i="15"/>
  <c r="J204" i="15"/>
  <c r="K204" i="15"/>
  <c r="L204" i="15"/>
  <c r="M204" i="15"/>
  <c r="N204" i="15"/>
  <c r="D205" i="15"/>
  <c r="E205" i="15"/>
  <c r="F205" i="15"/>
  <c r="G205" i="15"/>
  <c r="H205" i="15"/>
  <c r="I205" i="15"/>
  <c r="J205" i="15"/>
  <c r="K205" i="15"/>
  <c r="L205" i="15"/>
  <c r="M205" i="15"/>
  <c r="N205" i="15"/>
  <c r="D206" i="15"/>
  <c r="E206" i="15"/>
  <c r="F206" i="15"/>
  <c r="G206" i="15"/>
  <c r="H206" i="15"/>
  <c r="I206" i="15"/>
  <c r="J206" i="15"/>
  <c r="K206" i="15"/>
  <c r="L206" i="15"/>
  <c r="M206" i="15"/>
  <c r="N206" i="15"/>
  <c r="D207" i="15"/>
  <c r="E207" i="15"/>
  <c r="F207" i="15"/>
  <c r="G207" i="15"/>
  <c r="H207" i="15"/>
  <c r="I207" i="15"/>
  <c r="J207" i="15"/>
  <c r="K207" i="15"/>
  <c r="L207" i="15"/>
  <c r="M207" i="15"/>
  <c r="N207" i="15"/>
  <c r="O85" i="15" l="1"/>
  <c r="C195" i="15"/>
  <c r="D195" i="15"/>
  <c r="E195" i="15"/>
  <c r="F195" i="15"/>
  <c r="G195" i="15"/>
  <c r="H195" i="15"/>
  <c r="I195" i="15"/>
  <c r="J195" i="15"/>
  <c r="K195" i="15"/>
  <c r="L195" i="15"/>
  <c r="M195" i="15"/>
  <c r="N195" i="15"/>
  <c r="C165" i="15"/>
  <c r="D165" i="15"/>
  <c r="E165" i="15"/>
  <c r="F165" i="15"/>
  <c r="G165" i="15"/>
  <c r="H165" i="15"/>
  <c r="I165" i="15"/>
  <c r="J165" i="15"/>
  <c r="K165" i="15"/>
  <c r="L165" i="15"/>
  <c r="M165" i="15"/>
  <c r="N165" i="15"/>
  <c r="C166" i="15"/>
  <c r="D166" i="15"/>
  <c r="E166" i="15"/>
  <c r="F166" i="15"/>
  <c r="G166" i="15"/>
  <c r="H166" i="15"/>
  <c r="I166" i="15"/>
  <c r="J166" i="15"/>
  <c r="K166" i="15"/>
  <c r="L166" i="15"/>
  <c r="M166" i="15"/>
  <c r="N166" i="15"/>
  <c r="C167" i="15"/>
  <c r="D167" i="15"/>
  <c r="E167" i="15"/>
  <c r="F167" i="15"/>
  <c r="G167" i="15"/>
  <c r="H167" i="15"/>
  <c r="I167" i="15"/>
  <c r="J167" i="15"/>
  <c r="K167" i="15"/>
  <c r="L167" i="15"/>
  <c r="M167" i="15"/>
  <c r="N167" i="15"/>
  <c r="C168" i="15"/>
  <c r="D168" i="15"/>
  <c r="E168" i="15"/>
  <c r="F168" i="15"/>
  <c r="G168" i="15"/>
  <c r="H168" i="15"/>
  <c r="I168" i="15"/>
  <c r="J168" i="15"/>
  <c r="K168" i="15"/>
  <c r="L168" i="15"/>
  <c r="M168" i="15"/>
  <c r="N168" i="15"/>
  <c r="C169" i="15"/>
  <c r="D169" i="15"/>
  <c r="E169" i="15"/>
  <c r="F169" i="15"/>
  <c r="G169" i="15"/>
  <c r="H169" i="15"/>
  <c r="I169" i="15"/>
  <c r="J169" i="15"/>
  <c r="K169" i="15"/>
  <c r="L169" i="15"/>
  <c r="M169" i="15"/>
  <c r="N169" i="15"/>
  <c r="C170" i="15"/>
  <c r="D170" i="15"/>
  <c r="E170" i="15"/>
  <c r="F170" i="15"/>
  <c r="G170" i="15"/>
  <c r="H170" i="15"/>
  <c r="I170" i="15"/>
  <c r="J170" i="15"/>
  <c r="K170" i="15"/>
  <c r="L170" i="15"/>
  <c r="M170" i="15"/>
  <c r="N170" i="15"/>
  <c r="C171" i="15"/>
  <c r="D171" i="15"/>
  <c r="E171" i="15"/>
  <c r="F171" i="15"/>
  <c r="G171" i="15"/>
  <c r="H171" i="15"/>
  <c r="I171" i="15"/>
  <c r="J171" i="15"/>
  <c r="K171" i="15"/>
  <c r="L171" i="15"/>
  <c r="M171" i="15"/>
  <c r="N171" i="15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C173" i="15"/>
  <c r="D173" i="15"/>
  <c r="E173" i="15"/>
  <c r="F173" i="15"/>
  <c r="G173" i="15"/>
  <c r="H173" i="15"/>
  <c r="I173" i="15"/>
  <c r="J173" i="15"/>
  <c r="K173" i="15"/>
  <c r="L173" i="15"/>
  <c r="M173" i="15"/>
  <c r="N173" i="15"/>
  <c r="C174" i="15"/>
  <c r="D174" i="15"/>
  <c r="E174" i="15"/>
  <c r="F174" i="15"/>
  <c r="G174" i="15"/>
  <c r="H174" i="15"/>
  <c r="I174" i="15"/>
  <c r="J174" i="15"/>
  <c r="K174" i="15"/>
  <c r="L174" i="15"/>
  <c r="M174" i="15"/>
  <c r="N174" i="15"/>
  <c r="C175" i="15"/>
  <c r="D175" i="15"/>
  <c r="E175" i="15"/>
  <c r="F175" i="15"/>
  <c r="G175" i="15"/>
  <c r="H175" i="15"/>
  <c r="I175" i="15"/>
  <c r="J175" i="15"/>
  <c r="K175" i="15"/>
  <c r="L175" i="15"/>
  <c r="M175" i="15"/>
  <c r="N175" i="15"/>
  <c r="C176" i="15"/>
  <c r="D176" i="15"/>
  <c r="E176" i="15"/>
  <c r="F176" i="15"/>
  <c r="G176" i="15"/>
  <c r="H176" i="15"/>
  <c r="I176" i="15"/>
  <c r="J176" i="15"/>
  <c r="K176" i="15"/>
  <c r="L176" i="15"/>
  <c r="M176" i="15"/>
  <c r="N176" i="15"/>
  <c r="C177" i="15"/>
  <c r="D177" i="15"/>
  <c r="E177" i="15"/>
  <c r="F177" i="15"/>
  <c r="G177" i="15"/>
  <c r="H177" i="15"/>
  <c r="I177" i="15"/>
  <c r="J177" i="15"/>
  <c r="K177" i="15"/>
  <c r="L177" i="15"/>
  <c r="M177" i="15"/>
  <c r="N177" i="15"/>
  <c r="C178" i="15"/>
  <c r="D178" i="15"/>
  <c r="E178" i="15"/>
  <c r="F178" i="15"/>
  <c r="G178" i="15"/>
  <c r="H178" i="15"/>
  <c r="I178" i="15"/>
  <c r="J178" i="15"/>
  <c r="K178" i="15"/>
  <c r="L178" i="15"/>
  <c r="M178" i="15"/>
  <c r="N178" i="15"/>
  <c r="C179" i="15"/>
  <c r="D179" i="15"/>
  <c r="E179" i="15"/>
  <c r="F179" i="15"/>
  <c r="G179" i="15"/>
  <c r="H179" i="15"/>
  <c r="I179" i="15"/>
  <c r="J179" i="15"/>
  <c r="K179" i="15"/>
  <c r="L179" i="15"/>
  <c r="M179" i="15"/>
  <c r="N179" i="15"/>
  <c r="C180" i="15"/>
  <c r="D180" i="15"/>
  <c r="E180" i="15"/>
  <c r="F180" i="15"/>
  <c r="G180" i="15"/>
  <c r="H180" i="15"/>
  <c r="I180" i="15"/>
  <c r="J180" i="15"/>
  <c r="K180" i="15"/>
  <c r="L180" i="15"/>
  <c r="M180" i="15"/>
  <c r="N180" i="15"/>
  <c r="C181" i="15"/>
  <c r="D181" i="15"/>
  <c r="E181" i="15"/>
  <c r="F181" i="15"/>
  <c r="G181" i="15"/>
  <c r="H181" i="15"/>
  <c r="I181" i="15"/>
  <c r="J181" i="15"/>
  <c r="K181" i="15"/>
  <c r="L181" i="15"/>
  <c r="M181" i="15"/>
  <c r="N181" i="15"/>
  <c r="C182" i="15"/>
  <c r="D182" i="15"/>
  <c r="E182" i="15"/>
  <c r="F182" i="15"/>
  <c r="G182" i="15"/>
  <c r="H182" i="15"/>
  <c r="I182" i="15"/>
  <c r="J182" i="15"/>
  <c r="K182" i="15"/>
  <c r="L182" i="15"/>
  <c r="M182" i="15"/>
  <c r="N182" i="15"/>
  <c r="C183" i="15"/>
  <c r="D183" i="15"/>
  <c r="E183" i="15"/>
  <c r="F183" i="15"/>
  <c r="G183" i="15"/>
  <c r="H183" i="15"/>
  <c r="I183" i="15"/>
  <c r="J183" i="15"/>
  <c r="K183" i="15"/>
  <c r="L183" i="15"/>
  <c r="M183" i="15"/>
  <c r="N183" i="15"/>
  <c r="C184" i="15"/>
  <c r="D184" i="15"/>
  <c r="E184" i="15"/>
  <c r="F184" i="15"/>
  <c r="G184" i="15"/>
  <c r="H184" i="15"/>
  <c r="I184" i="15"/>
  <c r="J184" i="15"/>
  <c r="K184" i="15"/>
  <c r="L184" i="15"/>
  <c r="M184" i="15"/>
  <c r="N184" i="15"/>
  <c r="C185" i="15"/>
  <c r="D185" i="15"/>
  <c r="E185" i="15"/>
  <c r="F185" i="15"/>
  <c r="G185" i="15"/>
  <c r="H185" i="15"/>
  <c r="I185" i="15"/>
  <c r="J185" i="15"/>
  <c r="K185" i="15"/>
  <c r="L185" i="15"/>
  <c r="M185" i="15"/>
  <c r="N185" i="15"/>
  <c r="C186" i="15"/>
  <c r="D186" i="15"/>
  <c r="E186" i="15"/>
  <c r="F186" i="15"/>
  <c r="G186" i="15"/>
  <c r="H186" i="15"/>
  <c r="I186" i="15"/>
  <c r="J186" i="15"/>
  <c r="K186" i="15"/>
  <c r="L186" i="15"/>
  <c r="M186" i="15"/>
  <c r="N186" i="15"/>
  <c r="C187" i="15"/>
  <c r="D187" i="15"/>
  <c r="E187" i="15"/>
  <c r="F187" i="15"/>
  <c r="G187" i="15"/>
  <c r="H187" i="15"/>
  <c r="I187" i="15"/>
  <c r="J187" i="15"/>
  <c r="K187" i="15"/>
  <c r="L187" i="15"/>
  <c r="M187" i="15"/>
  <c r="N187" i="15"/>
  <c r="C188" i="15"/>
  <c r="D188" i="15"/>
  <c r="E188" i="15"/>
  <c r="F188" i="15"/>
  <c r="G188" i="15"/>
  <c r="H188" i="15"/>
  <c r="I188" i="15"/>
  <c r="J188" i="15"/>
  <c r="K188" i="15"/>
  <c r="L188" i="15"/>
  <c r="M188" i="15"/>
  <c r="N188" i="15"/>
  <c r="C189" i="15"/>
  <c r="D189" i="15"/>
  <c r="E189" i="15"/>
  <c r="F189" i="15"/>
  <c r="G189" i="15"/>
  <c r="H189" i="15"/>
  <c r="I189" i="15"/>
  <c r="J189" i="15"/>
  <c r="K189" i="15"/>
  <c r="L189" i="15"/>
  <c r="M189" i="15"/>
  <c r="N189" i="15"/>
  <c r="C190" i="15"/>
  <c r="D190" i="15"/>
  <c r="E190" i="15"/>
  <c r="F190" i="15"/>
  <c r="G190" i="15"/>
  <c r="H190" i="15"/>
  <c r="I190" i="15"/>
  <c r="J190" i="15"/>
  <c r="K190" i="15"/>
  <c r="L190" i="15"/>
  <c r="M190" i="15"/>
  <c r="N190" i="15"/>
  <c r="C191" i="15"/>
  <c r="D191" i="15"/>
  <c r="E191" i="15"/>
  <c r="F191" i="15"/>
  <c r="G191" i="15"/>
  <c r="H191" i="15"/>
  <c r="I191" i="15"/>
  <c r="J191" i="15"/>
  <c r="K191" i="15"/>
  <c r="L191" i="15"/>
  <c r="M191" i="15"/>
  <c r="N191" i="15"/>
  <c r="C192" i="15"/>
  <c r="D192" i="15"/>
  <c r="E192" i="15"/>
  <c r="F192" i="15"/>
  <c r="G192" i="15"/>
  <c r="H192" i="15"/>
  <c r="I192" i="15"/>
  <c r="J192" i="15"/>
  <c r="K192" i="15"/>
  <c r="L192" i="15"/>
  <c r="M192" i="15"/>
  <c r="N192" i="15"/>
  <c r="O183" i="15" l="1"/>
  <c r="O189" i="15"/>
  <c r="O184" i="15"/>
  <c r="O165" i="15"/>
  <c r="O191" i="15"/>
  <c r="O187" i="15"/>
  <c r="O182" i="15"/>
  <c r="O181" i="15"/>
  <c r="O180" i="15"/>
  <c r="O178" i="15"/>
  <c r="O177" i="15"/>
  <c r="O175" i="15"/>
  <c r="O174" i="15"/>
  <c r="O173" i="15"/>
  <c r="O171" i="15"/>
  <c r="O170" i="15"/>
  <c r="O167" i="15"/>
  <c r="O166" i="15"/>
  <c r="O188" i="15"/>
  <c r="O172" i="15"/>
  <c r="O168" i="15"/>
  <c r="O190" i="15"/>
  <c r="O186" i="15"/>
  <c r="O185" i="15"/>
  <c r="O169" i="15"/>
  <c r="O179" i="15"/>
  <c r="O176" i="15"/>
  <c r="O195" i="15"/>
  <c r="O192" i="15"/>
  <c r="F208" i="15"/>
  <c r="J208" i="15"/>
  <c r="N208" i="15"/>
  <c r="M208" i="15" l="1"/>
  <c r="E208" i="15"/>
  <c r="D208" i="15"/>
  <c r="C208" i="15"/>
  <c r="I208" i="15"/>
  <c r="L208" i="15"/>
  <c r="H208" i="15"/>
  <c r="K208" i="15"/>
  <c r="G208" i="15"/>
  <c r="G194" i="15"/>
  <c r="G196" i="15" s="1"/>
  <c r="H194" i="15"/>
  <c r="H196" i="15" s="1"/>
  <c r="F194" i="15"/>
  <c r="F196" i="15" s="1"/>
  <c r="D194" i="15"/>
  <c r="D196" i="15" s="1"/>
  <c r="E194" i="15"/>
  <c r="E196" i="15" s="1"/>
  <c r="I194" i="15"/>
  <c r="I196" i="15" s="1"/>
  <c r="J194" i="15"/>
  <c r="J196" i="15" s="1"/>
  <c r="K194" i="15"/>
  <c r="K196" i="15" s="1"/>
  <c r="L194" i="15"/>
  <c r="L196" i="15" s="1"/>
  <c r="M194" i="15"/>
  <c r="M196" i="15" s="1"/>
  <c r="N194" i="15"/>
  <c r="N196" i="15" s="1"/>
  <c r="C194" i="15"/>
  <c r="C196" i="15" s="1"/>
  <c r="G164" i="15"/>
  <c r="G193" i="15" s="1"/>
  <c r="H164" i="15"/>
  <c r="H193" i="15" s="1"/>
  <c r="F164" i="15"/>
  <c r="F193" i="15" s="1"/>
  <c r="I164" i="15"/>
  <c r="I193" i="15" s="1"/>
  <c r="J164" i="15"/>
  <c r="J193" i="15" s="1"/>
  <c r="K164" i="15"/>
  <c r="K193" i="15" s="1"/>
  <c r="L164" i="15"/>
  <c r="L193" i="15" s="1"/>
  <c r="M164" i="15"/>
  <c r="M193" i="15" s="1"/>
  <c r="N164" i="15"/>
  <c r="N193" i="15" s="1"/>
  <c r="D164" i="15"/>
  <c r="D193" i="15" s="1"/>
  <c r="E164" i="15"/>
  <c r="E193" i="15" s="1"/>
  <c r="C164" i="15"/>
  <c r="C193" i="15" s="1"/>
  <c r="J17" i="15"/>
  <c r="J16" i="15"/>
  <c r="J15" i="15"/>
  <c r="J14" i="15"/>
  <c r="J13" i="15"/>
  <c r="J12" i="15"/>
  <c r="J11" i="15"/>
  <c r="J10" i="15"/>
  <c r="J9" i="15"/>
  <c r="J8" i="15"/>
  <c r="J7" i="15"/>
  <c r="J6" i="15" l="1"/>
  <c r="O197" i="15" l="1"/>
  <c r="O198" i="15"/>
  <c r="O199" i="15"/>
  <c r="O200" i="15"/>
  <c r="O201" i="15"/>
  <c r="O202" i="15"/>
  <c r="O203" i="15"/>
  <c r="O204" i="15"/>
  <c r="O205" i="15"/>
  <c r="O206" i="15"/>
  <c r="O207" i="15"/>
  <c r="D113" i="15"/>
  <c r="E113" i="15"/>
  <c r="F113" i="15"/>
  <c r="G113" i="15"/>
  <c r="H113" i="15"/>
  <c r="I113" i="15"/>
  <c r="J113" i="15"/>
  <c r="K113" i="15"/>
  <c r="L113" i="15"/>
  <c r="M113" i="15"/>
  <c r="N113" i="15"/>
  <c r="C113" i="15"/>
  <c r="O33" i="15"/>
  <c r="O34" i="15"/>
  <c r="O35" i="15"/>
  <c r="O36" i="15"/>
  <c r="D61" i="15"/>
  <c r="E61" i="15"/>
  <c r="F61" i="15"/>
  <c r="G61" i="15"/>
  <c r="H61" i="15"/>
  <c r="I61" i="15"/>
  <c r="J61" i="15"/>
  <c r="K61" i="15"/>
  <c r="L61" i="15"/>
  <c r="M61" i="15"/>
  <c r="N61" i="15"/>
  <c r="C61" i="15"/>
  <c r="C158" i="15"/>
  <c r="O115" i="15"/>
  <c r="O116" i="15"/>
  <c r="O117" i="15"/>
  <c r="O118" i="15"/>
  <c r="O119" i="15"/>
  <c r="O120" i="15"/>
  <c r="O121" i="15"/>
  <c r="O122" i="15"/>
  <c r="O123" i="15"/>
  <c r="O124" i="15"/>
  <c r="O125" i="15"/>
  <c r="O126" i="15"/>
  <c r="O127" i="15"/>
  <c r="O128" i="15"/>
  <c r="O129" i="15"/>
  <c r="O130" i="15"/>
  <c r="O131" i="15"/>
  <c r="O132" i="15"/>
  <c r="O133" i="15"/>
  <c r="O134" i="15"/>
  <c r="O135" i="15"/>
  <c r="O136" i="15"/>
  <c r="O137" i="15"/>
  <c r="O138" i="15"/>
  <c r="O139" i="15"/>
  <c r="O140" i="15"/>
  <c r="O141" i="15"/>
  <c r="O142" i="15"/>
  <c r="O143" i="15"/>
  <c r="O144" i="15"/>
  <c r="O145" i="15"/>
  <c r="O146" i="15"/>
  <c r="O147" i="15"/>
  <c r="O148" i="15"/>
  <c r="O149" i="15"/>
  <c r="O150" i="15"/>
  <c r="O151" i="15"/>
  <c r="O152" i="15"/>
  <c r="O153" i="15"/>
  <c r="O154" i="15"/>
  <c r="O155" i="15"/>
  <c r="D17" i="15" s="1"/>
  <c r="F17" i="15" s="1"/>
  <c r="O156" i="15"/>
  <c r="O157" i="15"/>
  <c r="O114" i="15"/>
  <c r="D16" i="15" l="1"/>
  <c r="F16" i="15" s="1"/>
  <c r="O208" i="15"/>
  <c r="D19" i="15"/>
  <c r="D18" i="15"/>
  <c r="D12" i="15"/>
  <c r="D158" i="15"/>
  <c r="E158" i="15"/>
  <c r="F158" i="15"/>
  <c r="G158" i="15"/>
  <c r="H158" i="15"/>
  <c r="I158" i="15"/>
  <c r="J158" i="15"/>
  <c r="K158" i="15"/>
  <c r="L158" i="15"/>
  <c r="M158" i="15"/>
  <c r="N158" i="15"/>
  <c r="O158" i="15"/>
  <c r="C110" i="15"/>
  <c r="O112" i="15"/>
  <c r="O113" i="15" s="1"/>
  <c r="D64" i="15"/>
  <c r="E64" i="15"/>
  <c r="F64" i="15"/>
  <c r="G64" i="15"/>
  <c r="H64" i="15"/>
  <c r="I64" i="15"/>
  <c r="J64" i="15"/>
  <c r="K64" i="15"/>
  <c r="L64" i="15"/>
  <c r="M64" i="15"/>
  <c r="N64" i="15"/>
  <c r="C64" i="15"/>
  <c r="O63" i="15"/>
  <c r="D76" i="15"/>
  <c r="E76" i="15"/>
  <c r="F76" i="15"/>
  <c r="G76" i="15"/>
  <c r="H76" i="15"/>
  <c r="I76" i="15"/>
  <c r="J76" i="15"/>
  <c r="K76" i="15"/>
  <c r="L76" i="15"/>
  <c r="M76" i="15"/>
  <c r="N76" i="15"/>
  <c r="C76" i="15"/>
  <c r="O75" i="15"/>
  <c r="O74" i="15"/>
  <c r="O73" i="15"/>
  <c r="O72" i="15"/>
  <c r="O71" i="15"/>
  <c r="O70" i="15"/>
  <c r="O69" i="15"/>
  <c r="O68" i="15"/>
  <c r="O67" i="15"/>
  <c r="O66" i="15"/>
  <c r="O65" i="15"/>
  <c r="I6" i="15" l="1"/>
  <c r="K6" i="15" s="1"/>
  <c r="O76" i="15"/>
  <c r="D14" i="15" s="1"/>
  <c r="D110" i="15" l="1"/>
  <c r="E110" i="15"/>
  <c r="I8" i="15" s="1"/>
  <c r="F110" i="15"/>
  <c r="G110" i="15"/>
  <c r="I10" i="15" s="1"/>
  <c r="H110" i="15"/>
  <c r="I11" i="15" s="1"/>
  <c r="I110" i="15"/>
  <c r="I12" i="15" s="1"/>
  <c r="J110" i="15"/>
  <c r="I13" i="15" s="1"/>
  <c r="K110" i="15"/>
  <c r="I14" i="15" s="1"/>
  <c r="L110" i="15"/>
  <c r="I15" i="15" s="1"/>
  <c r="M110" i="15"/>
  <c r="I16" i="15" s="1"/>
  <c r="N110" i="15"/>
  <c r="I17" i="15" s="1"/>
  <c r="I7" i="15" l="1"/>
  <c r="D9" i="15"/>
  <c r="D8" i="15"/>
  <c r="I9" i="15"/>
  <c r="O109" i="15"/>
  <c r="O108" i="15"/>
  <c r="O107" i="15"/>
  <c r="O106" i="15"/>
  <c r="O105" i="15"/>
  <c r="O104" i="15"/>
  <c r="O103" i="15"/>
  <c r="O102" i="15"/>
  <c r="O101" i="15"/>
  <c r="O100" i="15"/>
  <c r="O99" i="15"/>
  <c r="O98" i="15"/>
  <c r="O97" i="15"/>
  <c r="O96" i="15"/>
  <c r="O95" i="15"/>
  <c r="O94" i="15"/>
  <c r="O93" i="15"/>
  <c r="O92" i="15"/>
  <c r="O91" i="15"/>
  <c r="O90" i="15"/>
  <c r="O89" i="15"/>
  <c r="O88" i="15"/>
  <c r="O87" i="15"/>
  <c r="O86" i="15"/>
  <c r="O84" i="15"/>
  <c r="O83" i="15"/>
  <c r="O82" i="15"/>
  <c r="F14" i="15" s="1"/>
  <c r="O81" i="15"/>
  <c r="O62" i="15"/>
  <c r="O60" i="15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O45" i="15"/>
  <c r="O44" i="15"/>
  <c r="O43" i="15"/>
  <c r="O42" i="15"/>
  <c r="O41" i="15"/>
  <c r="O40" i="15"/>
  <c r="O39" i="15"/>
  <c r="O38" i="15"/>
  <c r="O37" i="15"/>
  <c r="O32" i="15"/>
  <c r="D13" i="15"/>
  <c r="F13" i="15" s="1"/>
  <c r="F12" i="15"/>
  <c r="O64" i="15" l="1"/>
  <c r="D10" i="15" s="1"/>
  <c r="F10" i="15" s="1"/>
  <c r="O61" i="15"/>
  <c r="D6" i="15" s="1"/>
  <c r="F6" i="15" s="1"/>
  <c r="F18" i="15"/>
  <c r="F19" i="15"/>
  <c r="O110" i="15"/>
  <c r="K11" i="15"/>
  <c r="K15" i="15"/>
  <c r="K10" i="15"/>
  <c r="K14" i="15"/>
  <c r="K9" i="15"/>
  <c r="K16" i="15"/>
  <c r="F8" i="15"/>
  <c r="K13" i="15"/>
  <c r="K17" i="15"/>
  <c r="K7" i="15"/>
  <c r="K8" i="15"/>
  <c r="F9" i="15"/>
  <c r="K12" i="15"/>
  <c r="O164" i="15"/>
  <c r="O193" i="15" s="1"/>
  <c r="O194" i="15"/>
  <c r="O196" i="15" s="1"/>
  <c r="K20" i="15" l="1"/>
  <c r="F20" i="15" s="1"/>
  <c r="F21" i="15" s="1"/>
  <c r="F22" i="15" l="1"/>
</calcChain>
</file>

<file path=xl/sharedStrings.xml><?xml version="1.0" encoding="utf-8"?>
<sst xmlns="http://schemas.openxmlformats.org/spreadsheetml/2006/main" count="318" uniqueCount="128">
  <si>
    <t>基本料金</t>
    <rPh sb="0" eb="4">
      <t>キホンリョウキン</t>
    </rPh>
    <phoneticPr fontId="2"/>
  </si>
  <si>
    <t>計</t>
    <rPh sb="0" eb="1">
      <t>ケイ</t>
    </rPh>
    <phoneticPr fontId="2"/>
  </si>
  <si>
    <t xml:space="preserve">№ </t>
    <phoneticPr fontId="4"/>
  </si>
  <si>
    <t>　施設名</t>
    <rPh sb="1" eb="3">
      <t>シセツ</t>
    </rPh>
    <rPh sb="3" eb="4">
      <t>メイ</t>
    </rPh>
    <phoneticPr fontId="4"/>
  </si>
  <si>
    <t>小計</t>
    <rPh sb="0" eb="2">
      <t>ショウケイ</t>
    </rPh>
    <phoneticPr fontId="2"/>
  </si>
  <si>
    <t>（kWh）</t>
  </si>
  <si>
    <t>（kWh）</t>
    <phoneticPr fontId="4"/>
  </si>
  <si>
    <t>内訳</t>
    <rPh sb="0" eb="2">
      <t>ウチワケ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</si>
  <si>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</si>
  <si>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</si>
  <si>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</si>
  <si>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</si>
  <si>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</si>
  <si>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</si>
  <si>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</si>
  <si>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</si>
  <si>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</si>
  <si>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</si>
  <si>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</si>
  <si>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</si>
  <si>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4"/>
  </si>
  <si>
    <t>2月</t>
  </si>
  <si>
    <t>3月</t>
  </si>
  <si>
    <t>（円）</t>
    <rPh sb="1" eb="2">
      <t>エン</t>
    </rPh>
    <phoneticPr fontId="2"/>
  </si>
  <si>
    <t>十日町市役所本庁舎</t>
    <rPh sb="0" eb="3">
      <t>トオカマチ</t>
    </rPh>
    <phoneticPr fontId="4"/>
  </si>
  <si>
    <t>十日町市役所川西支所</t>
    <phoneticPr fontId="4"/>
  </si>
  <si>
    <t>十日町市役所中里支所</t>
    <phoneticPr fontId="4"/>
  </si>
  <si>
    <t>十日町市役所松代支所</t>
    <phoneticPr fontId="4"/>
  </si>
  <si>
    <t>十日町小学校</t>
    <phoneticPr fontId="4"/>
  </si>
  <si>
    <t>西小学校</t>
    <phoneticPr fontId="4"/>
  </si>
  <si>
    <t>東小学校</t>
    <phoneticPr fontId="4"/>
  </si>
  <si>
    <t>中条小学校</t>
    <phoneticPr fontId="4"/>
  </si>
  <si>
    <t>下条小学校</t>
    <phoneticPr fontId="4"/>
  </si>
  <si>
    <t>川治小学校</t>
    <phoneticPr fontId="4"/>
  </si>
  <si>
    <t>吉田小学校</t>
    <phoneticPr fontId="4"/>
  </si>
  <si>
    <t>鐙島小学校</t>
    <phoneticPr fontId="4"/>
  </si>
  <si>
    <t>水沢小学校・水沢給食センター</t>
    <rPh sb="3" eb="5">
      <t>ガッコウ</t>
    </rPh>
    <phoneticPr fontId="4"/>
  </si>
  <si>
    <t>千手小学校</t>
    <phoneticPr fontId="4"/>
  </si>
  <si>
    <t>上野小学校</t>
    <phoneticPr fontId="4"/>
  </si>
  <si>
    <t>橘小学校</t>
    <phoneticPr fontId="4"/>
  </si>
  <si>
    <t>田沢小学校</t>
    <phoneticPr fontId="4"/>
  </si>
  <si>
    <t>松代小学校・松代給食センター</t>
    <rPh sb="6" eb="8">
      <t>マツダイ</t>
    </rPh>
    <rPh sb="8" eb="10">
      <t>キュウショク</t>
    </rPh>
    <phoneticPr fontId="4"/>
  </si>
  <si>
    <t>松之山小学校</t>
    <phoneticPr fontId="4"/>
  </si>
  <si>
    <t>十日町中学校・十日町給食センター</t>
    <rPh sb="4" eb="6">
      <t>ガッコウ</t>
    </rPh>
    <phoneticPr fontId="4"/>
  </si>
  <si>
    <t>中条中学校</t>
    <phoneticPr fontId="4"/>
  </si>
  <si>
    <t>下条中学校</t>
    <phoneticPr fontId="4"/>
  </si>
  <si>
    <t>南中学校</t>
    <phoneticPr fontId="4"/>
  </si>
  <si>
    <t>吉田中学校</t>
    <phoneticPr fontId="4"/>
  </si>
  <si>
    <t>水沢中学校</t>
    <phoneticPr fontId="4"/>
  </si>
  <si>
    <t>川西中学校・川西給食センター</t>
    <rPh sb="6" eb="8">
      <t>カワニシ</t>
    </rPh>
    <rPh sb="8" eb="10">
      <t>キュウショク</t>
    </rPh>
    <phoneticPr fontId="4"/>
  </si>
  <si>
    <t>中里中学校</t>
    <phoneticPr fontId="4"/>
  </si>
  <si>
    <t>松代中学校</t>
    <phoneticPr fontId="4"/>
  </si>
  <si>
    <t>←←←←←←←←←←←←←←←←←←←←←←←←</t>
    <phoneticPr fontId="2"/>
  </si>
  <si>
    <t>７月</t>
    <rPh sb="1" eb="2">
      <t>ガツ</t>
    </rPh>
    <phoneticPr fontId="2"/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</si>
  <si>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</si>
  <si>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</si>
  <si>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</si>
  <si>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</si>
  <si>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</si>
  <si>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</si>
  <si>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</si>
  <si>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</si>
  <si>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（kW）</t>
    <phoneticPr fontId="2"/>
  </si>
  <si>
    <t>夏季</t>
    <phoneticPr fontId="2"/>
  </si>
  <si>
    <t>他季</t>
    <rPh sb="0" eb="1">
      <t>タ</t>
    </rPh>
    <rPh sb="1" eb="2">
      <t>キ</t>
    </rPh>
    <phoneticPr fontId="2"/>
  </si>
  <si>
    <t>中央学校給食センター</t>
    <phoneticPr fontId="4"/>
  </si>
  <si>
    <t>中央学校給食センター</t>
  </si>
  <si>
    <t>積算額：</t>
    <rPh sb="0" eb="2">
      <t>セキサン</t>
    </rPh>
    <rPh sb="2" eb="3">
      <t>ガク</t>
    </rPh>
    <phoneticPr fontId="2"/>
  </si>
  <si>
    <t>(税込額)</t>
    <rPh sb="1" eb="4">
      <t>ゼイコミガク</t>
    </rPh>
    <phoneticPr fontId="2"/>
  </si>
  <si>
    <t>電力使用量（仕様書より）</t>
    <rPh sb="0" eb="5">
      <t>デンリョクシヨウリョウ</t>
    </rPh>
    <rPh sb="6" eb="9">
      <t>シヨウショ</t>
    </rPh>
    <phoneticPr fontId="2"/>
  </si>
  <si>
    <t>契約電力量（仕様書より）</t>
    <rPh sb="0" eb="5">
      <t>ケイヤクデンリョクリョウ</t>
    </rPh>
    <rPh sb="6" eb="9">
      <t>シヨウショ</t>
    </rPh>
    <phoneticPr fontId="2"/>
  </si>
  <si>
    <t>各単価（黄色のセル）を入力し、積算額（オレンジのセル）をもって入札すること。</t>
    <rPh sb="0" eb="3">
      <t>カクタンカ</t>
    </rPh>
    <rPh sb="4" eb="6">
      <t>キイロ</t>
    </rPh>
    <rPh sb="11" eb="13">
      <t>ニュウリョク</t>
    </rPh>
    <rPh sb="15" eb="18">
      <t>セキサンガク</t>
    </rPh>
    <rPh sb="31" eb="33">
      <t>ニュウサツ</t>
    </rPh>
    <phoneticPr fontId="2"/>
  </si>
  <si>
    <t>(税抜額)=(税込額)×100/110 ※小数点以下切り上げ</t>
    <rPh sb="1" eb="3">
      <t>ゼイヌ</t>
    </rPh>
    <rPh sb="3" eb="4">
      <t>ガク</t>
    </rPh>
    <rPh sb="7" eb="9">
      <t>ゼイコミ</t>
    </rPh>
    <rPh sb="9" eb="10">
      <t>ガク</t>
    </rPh>
    <rPh sb="21" eb="24">
      <t>ショウスウテン</t>
    </rPh>
    <rPh sb="24" eb="26">
      <t>イカ</t>
    </rPh>
    <rPh sb="26" eb="27">
      <t>キ</t>
    </rPh>
    <rPh sb="28" eb="29">
      <t>ア</t>
    </rPh>
    <phoneticPr fontId="2"/>
  </si>
  <si>
    <t>（様式８）積算内訳書</t>
    <rPh sb="1" eb="3">
      <t>ヨウシキ</t>
    </rPh>
    <rPh sb="5" eb="10">
      <t>セキサンウチワケショ</t>
    </rPh>
    <phoneticPr fontId="2"/>
  </si>
  <si>
    <t>電気料金（東北電力㈱の計算式による各月の請求額見込み）</t>
    <rPh sb="0" eb="2">
      <t>デンキ</t>
    </rPh>
    <rPh sb="2" eb="3">
      <t>リョウ</t>
    </rPh>
    <rPh sb="3" eb="4">
      <t>カネ</t>
    </rPh>
    <rPh sb="5" eb="9">
      <t>トウホクデンリョク</t>
    </rPh>
    <rPh sb="11" eb="14">
      <t>ケイサンシキ</t>
    </rPh>
    <rPh sb="17" eb="19">
      <t>カクツキ</t>
    </rPh>
    <rPh sb="20" eb="23">
      <t>セイキュウガク</t>
    </rPh>
    <rPh sb="23" eb="25">
      <t>ミコ</t>
    </rPh>
    <phoneticPr fontId="2"/>
  </si>
  <si>
    <t>※力率は100%として積算する</t>
    <rPh sb="1" eb="3">
      <t>リキリツ</t>
    </rPh>
    <rPh sb="11" eb="13">
      <t>セキサン</t>
    </rPh>
    <phoneticPr fontId="2"/>
  </si>
  <si>
    <r>
      <t>数量</t>
    </r>
    <r>
      <rPr>
        <sz val="8"/>
        <color theme="1"/>
        <rFont val="游ゴシック"/>
        <family val="3"/>
        <charset val="128"/>
        <scheme val="minor"/>
      </rPr>
      <t>(kW,kWh)</t>
    </r>
    <rPh sb="0" eb="2">
      <t>スウリョウ</t>
    </rPh>
    <phoneticPr fontId="2"/>
  </si>
  <si>
    <r>
      <t>単価</t>
    </r>
    <r>
      <rPr>
        <sz val="8"/>
        <color theme="1"/>
        <rFont val="游ゴシック"/>
        <family val="3"/>
        <charset val="128"/>
        <scheme val="minor"/>
      </rPr>
      <t>(円/kW,円/kWh)</t>
    </r>
    <rPh sb="0" eb="2">
      <t>タンカ</t>
    </rPh>
    <rPh sb="3" eb="4">
      <t>エン</t>
    </rPh>
    <rPh sb="8" eb="9">
      <t>エン</t>
    </rPh>
    <phoneticPr fontId="2"/>
  </si>
  <si>
    <r>
      <t>小計</t>
    </r>
    <r>
      <rPr>
        <sz val="8"/>
        <color theme="1"/>
        <rFont val="游ゴシック"/>
        <family val="3"/>
        <charset val="128"/>
        <scheme val="minor"/>
      </rPr>
      <t>（円）</t>
    </r>
    <rPh sb="0" eb="2">
      <t>ショウケイ</t>
    </rPh>
    <rPh sb="3" eb="4">
      <t>エン</t>
    </rPh>
    <phoneticPr fontId="2"/>
  </si>
  <si>
    <r>
      <t>数量</t>
    </r>
    <r>
      <rPr>
        <sz val="8"/>
        <color theme="1"/>
        <rFont val="游ゴシック"/>
        <family val="3"/>
        <charset val="128"/>
        <scheme val="minor"/>
      </rPr>
      <t>(kWh)</t>
    </r>
    <rPh sb="0" eb="2">
      <t>スウリョウ</t>
    </rPh>
    <phoneticPr fontId="2"/>
  </si>
  <si>
    <r>
      <t>単価</t>
    </r>
    <r>
      <rPr>
        <sz val="8"/>
        <color theme="1"/>
        <rFont val="游ゴシック"/>
        <family val="3"/>
        <charset val="128"/>
        <scheme val="minor"/>
      </rPr>
      <t>(円/kWh)</t>
    </r>
    <rPh sb="0" eb="2">
      <t>タンカ</t>
    </rPh>
    <rPh sb="3" eb="4">
      <t>エン</t>
    </rPh>
    <phoneticPr fontId="2"/>
  </si>
  <si>
    <r>
      <t>金額</t>
    </r>
    <r>
      <rPr>
        <sz val="8"/>
        <color theme="1"/>
        <rFont val="游ゴシック"/>
        <family val="3"/>
        <charset val="128"/>
        <scheme val="minor"/>
      </rPr>
      <t>（円）</t>
    </r>
    <rPh sb="0" eb="2">
      <t>キンガク</t>
    </rPh>
    <rPh sb="3" eb="4">
      <t>エン</t>
    </rPh>
    <phoneticPr fontId="2"/>
  </si>
  <si>
    <r>
      <t>燃料費等調整</t>
    </r>
    <r>
      <rPr>
        <sz val="8"/>
        <color theme="1"/>
        <rFont val="游ゴシック"/>
        <family val="3"/>
        <charset val="128"/>
        <scheme val="minor"/>
      </rPr>
      <t>（円/kWh）</t>
    </r>
    <rPh sb="0" eb="3">
      <t>ネンリョウヒ</t>
    </rPh>
    <rPh sb="3" eb="4">
      <t>トウ</t>
    </rPh>
    <rPh sb="4" eb="6">
      <t>チョウセイ</t>
    </rPh>
    <rPh sb="7" eb="8">
      <t>エン</t>
    </rPh>
    <phoneticPr fontId="2"/>
  </si>
  <si>
    <r>
      <t>再エネ賦課金</t>
    </r>
    <r>
      <rPr>
        <sz val="8"/>
        <color theme="1"/>
        <rFont val="游ゴシック"/>
        <family val="3"/>
        <charset val="128"/>
        <scheme val="minor"/>
      </rPr>
      <t>（円/kWh）</t>
    </r>
    <rPh sb="0" eb="1">
      <t>サイ</t>
    </rPh>
    <rPh sb="3" eb="6">
      <t>フカキン</t>
    </rPh>
    <phoneticPr fontId="2"/>
  </si>
  <si>
    <t>小計</t>
    <rPh sb="0" eb="2">
      <t>ショウケイ</t>
    </rPh>
    <phoneticPr fontId="2"/>
  </si>
  <si>
    <t>施設名等</t>
    <rPh sb="0" eb="3">
      <t>シセツメイ</t>
    </rPh>
    <rPh sb="3" eb="4">
      <t>トウ</t>
    </rPh>
    <phoneticPr fontId="2"/>
  </si>
  <si>
    <t>電力量料金</t>
    <rPh sb="0" eb="2">
      <t>デンリョク</t>
    </rPh>
    <rPh sb="2" eb="3">
      <t>リョウ</t>
    </rPh>
    <rPh sb="3" eb="5">
      <t>リョウキン</t>
    </rPh>
    <phoneticPr fontId="2"/>
  </si>
  <si>
    <t>計算式：　電気料金＝[基本料金単価×契約電力×0.85＋使用量×（電力量料金単価＋燃料費等調整単価）]+[使用量×再エネ賦課金単価]</t>
    <rPh sb="0" eb="2">
      <t>ケイサン</t>
    </rPh>
    <rPh sb="33" eb="35">
      <t>デンリョク</t>
    </rPh>
    <rPh sb="43" eb="44">
      <t>ヒ</t>
    </rPh>
    <rPh sb="44" eb="45">
      <t>トウ</t>
    </rPh>
    <rPh sb="53" eb="56">
      <t>シヨウリョウ</t>
    </rPh>
    <rPh sb="57" eb="58">
      <t>サイ</t>
    </rPh>
    <phoneticPr fontId="2"/>
  </si>
  <si>
    <t>（燃料費等調整＋再エネ賦課金）見込値</t>
    <rPh sb="1" eb="4">
      <t>ネンリョウヒ</t>
    </rPh>
    <rPh sb="4" eb="5">
      <t>トウ</t>
    </rPh>
    <rPh sb="5" eb="7">
      <t>チョウセイ</t>
    </rPh>
    <rPh sb="8" eb="9">
      <t>サイ</t>
    </rPh>
    <rPh sb="11" eb="14">
      <t>フカキン</t>
    </rPh>
    <rPh sb="15" eb="17">
      <t>ミコ</t>
    </rPh>
    <rPh sb="17" eb="18">
      <t>アタイ</t>
    </rPh>
    <phoneticPr fontId="2"/>
  </si>
  <si>
    <t>（燃料費等調整＋再エネ賦課金）</t>
    <rPh sb="1" eb="4">
      <t>ネンリョウヒ</t>
    </rPh>
    <rPh sb="4" eb="5">
      <t>トウ</t>
    </rPh>
    <rPh sb="5" eb="7">
      <t>チョウセイ</t>
    </rPh>
    <rPh sb="8" eb="9">
      <t>サイ</t>
    </rPh>
    <rPh sb="11" eb="14">
      <t>フカキン</t>
    </rPh>
    <phoneticPr fontId="2"/>
  </si>
  <si>
    <t>下水処理センター</t>
    <rPh sb="0" eb="2">
      <t>ゲスイ</t>
    </rPh>
    <rPh sb="2" eb="4">
      <t>ショリ</t>
    </rPh>
    <phoneticPr fontId="4"/>
  </si>
  <si>
    <t>下条地区処理場</t>
    <rPh sb="0" eb="2">
      <t>ゲジョウ</t>
    </rPh>
    <rPh sb="2" eb="4">
      <t>チク</t>
    </rPh>
    <rPh sb="4" eb="7">
      <t>ショリジョウ</t>
    </rPh>
    <phoneticPr fontId="4"/>
  </si>
  <si>
    <t>木落クリーンセンター</t>
    <rPh sb="0" eb="1">
      <t>キ</t>
    </rPh>
    <rPh sb="1" eb="2">
      <t>オ</t>
    </rPh>
    <phoneticPr fontId="4"/>
  </si>
  <si>
    <t>仙田クリーンセンター</t>
    <rPh sb="0" eb="2">
      <t>センダ</t>
    </rPh>
    <phoneticPr fontId="4"/>
  </si>
  <si>
    <t>中里浄化センター</t>
    <rPh sb="0" eb="2">
      <t>ナカサト</t>
    </rPh>
    <rPh sb="2" eb="4">
      <t>ジョウカ</t>
    </rPh>
    <phoneticPr fontId="4"/>
  </si>
  <si>
    <t>松之山浄化センター</t>
    <rPh sb="0" eb="3">
      <t>マツノヤマ</t>
    </rPh>
    <rPh sb="3" eb="5">
      <t>ジョウカ</t>
    </rPh>
    <phoneticPr fontId="4"/>
  </si>
  <si>
    <t>松之山浄水場</t>
    <rPh sb="0" eb="3">
      <t>マツノヤマ</t>
    </rPh>
    <rPh sb="3" eb="6">
      <t>ジョウスイジョウ</t>
    </rPh>
    <phoneticPr fontId="4"/>
  </si>
  <si>
    <t>上水道第５水源地</t>
    <rPh sb="0" eb="3">
      <t>ジョウスイドウ</t>
    </rPh>
    <rPh sb="3" eb="4">
      <t>ダイ</t>
    </rPh>
    <rPh sb="5" eb="8">
      <t>スイゲンチ</t>
    </rPh>
    <phoneticPr fontId="4"/>
  </si>
  <si>
    <t>千手浄水場</t>
    <rPh sb="0" eb="2">
      <t>センジュ</t>
    </rPh>
    <rPh sb="2" eb="5">
      <t>ジョウスイジョウ</t>
    </rPh>
    <phoneticPr fontId="4"/>
  </si>
  <si>
    <t>中継ポンプ場</t>
    <rPh sb="0" eb="2">
      <t>チュウケイ</t>
    </rPh>
    <rPh sb="5" eb="6">
      <t>ジョウ</t>
    </rPh>
    <phoneticPr fontId="4"/>
  </si>
  <si>
    <t>上水道浄配水場</t>
  </si>
  <si>
    <t>海老最終処分場</t>
    <rPh sb="0" eb="4">
      <t>カイロウサイシュウ</t>
    </rPh>
    <rPh sb="4" eb="7">
      <t>ショブンジョウ</t>
    </rPh>
    <phoneticPr fontId="2"/>
  </si>
  <si>
    <t>十日町市松之山支所・松之山診療所</t>
    <rPh sb="0" eb="4">
      <t>トオカマチシ</t>
    </rPh>
    <rPh sb="4" eb="9">
      <t>マツノヤマシショ</t>
    </rPh>
    <rPh sb="10" eb="13">
      <t>マツノヤマ</t>
    </rPh>
    <rPh sb="13" eb="16">
      <t>シンリョウジョ</t>
    </rPh>
    <phoneticPr fontId="2"/>
  </si>
  <si>
    <t>小計</t>
    <rPh sb="0" eb="2">
      <t>ショウケイ</t>
    </rPh>
    <phoneticPr fontId="2"/>
  </si>
  <si>
    <t>下水処理センター（ピーク時間）</t>
    <rPh sb="0" eb="2">
      <t>ゲスイ</t>
    </rPh>
    <rPh sb="2" eb="4">
      <t>ショリ</t>
    </rPh>
    <rPh sb="12" eb="14">
      <t>ジカン</t>
    </rPh>
    <phoneticPr fontId="4"/>
  </si>
  <si>
    <t>　　　　　　　　（夏季昼間時間）</t>
    <rPh sb="13" eb="15">
      <t>ジカン</t>
    </rPh>
    <phoneticPr fontId="2"/>
  </si>
  <si>
    <t>　　　　　　　　（他季昼間時間）</t>
    <rPh sb="13" eb="15">
      <t>ジカン</t>
    </rPh>
    <phoneticPr fontId="2"/>
  </si>
  <si>
    <t>　　　　　　　　（夜間時間）</t>
    <rPh sb="9" eb="13">
      <t>ヤカンジカン</t>
    </rPh>
    <phoneticPr fontId="2"/>
  </si>
  <si>
    <t>下条地区処理場　（ピーク時間）</t>
    <rPh sb="0" eb="2">
      <t>ゲジョウ</t>
    </rPh>
    <rPh sb="2" eb="4">
      <t>チク</t>
    </rPh>
    <rPh sb="4" eb="7">
      <t>ショリジョウ</t>
    </rPh>
    <rPh sb="12" eb="14">
      <t>ジカン</t>
    </rPh>
    <phoneticPr fontId="4"/>
  </si>
  <si>
    <t>木落クリーンセンター（ピーク時間）</t>
    <rPh sb="0" eb="1">
      <t>キ</t>
    </rPh>
    <rPh sb="1" eb="2">
      <t>オ</t>
    </rPh>
    <phoneticPr fontId="4"/>
  </si>
  <si>
    <t>仙田クリーンセンター（ピーク時間）</t>
    <rPh sb="0" eb="2">
      <t>センダ</t>
    </rPh>
    <phoneticPr fontId="4"/>
  </si>
  <si>
    <t>中里浄化センター（ピーク時間）</t>
    <rPh sb="0" eb="2">
      <t>ナカサト</t>
    </rPh>
    <rPh sb="2" eb="4">
      <t>ジョウカ</t>
    </rPh>
    <phoneticPr fontId="4"/>
  </si>
  <si>
    <t>松之山浄化センター（ピーク時間）</t>
    <rPh sb="0" eb="3">
      <t>マツノヤマ</t>
    </rPh>
    <rPh sb="3" eb="5">
      <t>ジョウカ</t>
    </rPh>
    <phoneticPr fontId="4"/>
  </si>
  <si>
    <t>松之山浄水場　　（ピーク時間）</t>
    <rPh sb="0" eb="3">
      <t>マツノヤマ</t>
    </rPh>
    <rPh sb="3" eb="6">
      <t>ジョウスイジョウ</t>
    </rPh>
    <phoneticPr fontId="4"/>
  </si>
  <si>
    <t>上水道第５水源地（ピーク時間）</t>
    <rPh sb="0" eb="3">
      <t>ジョウスイドウ</t>
    </rPh>
    <rPh sb="3" eb="4">
      <t>ダイ</t>
    </rPh>
    <rPh sb="5" eb="8">
      <t>スイゲンチ</t>
    </rPh>
    <phoneticPr fontId="4"/>
  </si>
  <si>
    <t>千手浄水場　　　（ピーク時間）</t>
    <rPh sb="0" eb="2">
      <t>センジュ</t>
    </rPh>
    <rPh sb="2" eb="5">
      <t>ジョウスイジョウ</t>
    </rPh>
    <phoneticPr fontId="4"/>
  </si>
  <si>
    <t>中継ポンプ場　　（ピーク時間）</t>
    <rPh sb="0" eb="2">
      <t>チュウケイ</t>
    </rPh>
    <rPh sb="5" eb="6">
      <t>ジョウ</t>
    </rPh>
    <phoneticPr fontId="4"/>
  </si>
  <si>
    <t>上水道浄配水場　（ピーク時間）</t>
    <phoneticPr fontId="2"/>
  </si>
  <si>
    <t>ピーク時間</t>
    <rPh sb="3" eb="5">
      <t>ジカン</t>
    </rPh>
    <phoneticPr fontId="2"/>
  </si>
  <si>
    <t>夏季昼間</t>
    <rPh sb="0" eb="2">
      <t>カキ</t>
    </rPh>
    <rPh sb="2" eb="4">
      <t>ヒルマ</t>
    </rPh>
    <phoneticPr fontId="2"/>
  </si>
  <si>
    <t>他季昼間</t>
    <rPh sb="0" eb="1">
      <t>タ</t>
    </rPh>
    <rPh sb="1" eb="2">
      <t>キ</t>
    </rPh>
    <rPh sb="2" eb="4">
      <t>ヒルマ</t>
    </rPh>
    <phoneticPr fontId="2"/>
  </si>
  <si>
    <t>夜間</t>
    <rPh sb="0" eb="2">
      <t>ヤカン</t>
    </rPh>
    <phoneticPr fontId="2"/>
  </si>
  <si>
    <t>燃料費等調整、再エネ賦課金単価（見込値）</t>
    <rPh sb="0" eb="3">
      <t>ネンリョウヒ</t>
    </rPh>
    <rPh sb="3" eb="4">
      <t>トウ</t>
    </rPh>
    <rPh sb="4" eb="6">
      <t>チョウセイ</t>
    </rPh>
    <rPh sb="7" eb="8">
      <t>サイ</t>
    </rPh>
    <rPh sb="10" eb="13">
      <t>フカキン</t>
    </rPh>
    <rPh sb="13" eb="15">
      <t>タンカ</t>
    </rPh>
    <rPh sb="16" eb="18">
      <t>ミコミ</t>
    </rPh>
    <rPh sb="18" eb="19">
      <t>チ</t>
    </rPh>
    <phoneticPr fontId="2"/>
  </si>
  <si>
    <t>小計</t>
    <rPh sb="0" eb="2">
      <t>ショウケイ</t>
    </rPh>
    <phoneticPr fontId="2"/>
  </si>
  <si>
    <t>中央学校給食センター／海老最終処分場
現供給者：㈱U-POWER／東北電力㈱
契約プラン：高圧電力S／高圧電力S</t>
    <rPh sb="0" eb="6">
      <t>チュウオウガッコウキュウショク</t>
    </rPh>
    <rPh sb="11" eb="13">
      <t>エビ</t>
    </rPh>
    <rPh sb="13" eb="15">
      <t>サイシュウ</t>
    </rPh>
    <rPh sb="15" eb="18">
      <t>ショブンジョウ</t>
    </rPh>
    <rPh sb="19" eb="23">
      <t>ゲンキョウキュウシャ</t>
    </rPh>
    <rPh sb="33" eb="37">
      <t>トウホクデンリョク</t>
    </rPh>
    <rPh sb="39" eb="41">
      <t>ケイヤク</t>
    </rPh>
    <rPh sb="45" eb="49">
      <t>コウアツデンリョク</t>
    </rPh>
    <rPh sb="51" eb="55">
      <t>コウアツデンリョク</t>
    </rPh>
    <phoneticPr fontId="2"/>
  </si>
  <si>
    <t>本書では、東北電力㈱の契約プラン「業務用電力」「高圧電力Ｓ」「高圧季節別時間帯別電力S」に準じた計算式により、各単価から電気料金を積算する。</t>
    <rPh sb="0" eb="2">
      <t>ホンショ</t>
    </rPh>
    <rPh sb="5" eb="9">
      <t>トウホクデンリョク</t>
    </rPh>
    <rPh sb="11" eb="13">
      <t>ケイヤク</t>
    </rPh>
    <rPh sb="17" eb="22">
      <t>ギョウムヨウデンリョク</t>
    </rPh>
    <rPh sb="24" eb="28">
      <t>コウアツデンリョク</t>
    </rPh>
    <rPh sb="31" eb="33">
      <t>コウアツ</t>
    </rPh>
    <rPh sb="33" eb="36">
      <t>キセツベツ</t>
    </rPh>
    <rPh sb="36" eb="40">
      <t>ジカンタイベツ</t>
    </rPh>
    <rPh sb="40" eb="42">
      <t>デンリョク</t>
    </rPh>
    <rPh sb="45" eb="46">
      <t>ジュン</t>
    </rPh>
    <rPh sb="48" eb="51">
      <t>ケイサンシキ</t>
    </rPh>
    <rPh sb="55" eb="58">
      <t>カクタンカ</t>
    </rPh>
    <rPh sb="60" eb="64">
      <t>デンキリョウキン</t>
    </rPh>
    <rPh sb="65" eb="67">
      <t>セキサン</t>
    </rPh>
    <phoneticPr fontId="2"/>
  </si>
  <si>
    <t>十日町市役所本庁舎ほか27施設
／十日町市役所松之山支所・松之山診療所
現供給者：㈱U-POWER／東北電力㈱
契約プラン：業務用電力／業務用電力</t>
    <rPh sb="0" eb="3">
      <t>トオカマチ</t>
    </rPh>
    <rPh sb="3" eb="6">
      <t>シヤクショ</t>
    </rPh>
    <rPh sb="6" eb="7">
      <t>ホン</t>
    </rPh>
    <rPh sb="7" eb="9">
      <t>チョウシャ</t>
    </rPh>
    <rPh sb="13" eb="15">
      <t>シセツ</t>
    </rPh>
    <rPh sb="17" eb="23">
      <t>トオカマチシヤクショ</t>
    </rPh>
    <rPh sb="23" eb="28">
      <t>マツノヤマシショ</t>
    </rPh>
    <rPh sb="29" eb="32">
      <t>マツノヤマ</t>
    </rPh>
    <rPh sb="32" eb="35">
      <t>シンリョウジョ</t>
    </rPh>
    <rPh sb="36" eb="37">
      <t>ゲン</t>
    </rPh>
    <rPh sb="37" eb="40">
      <t>キョウキュウシャ</t>
    </rPh>
    <rPh sb="50" eb="54">
      <t>トウホクデンリョク</t>
    </rPh>
    <rPh sb="56" eb="58">
      <t>ケイヤク</t>
    </rPh>
    <rPh sb="62" eb="64">
      <t>ギョウム</t>
    </rPh>
    <rPh sb="64" eb="65">
      <t>ヨウ</t>
    </rPh>
    <rPh sb="65" eb="67">
      <t>デンリョク</t>
    </rPh>
    <rPh sb="68" eb="71">
      <t>ギョウムヨウ</t>
    </rPh>
    <rPh sb="71" eb="73">
      <t>デンリョク</t>
    </rPh>
    <phoneticPr fontId="2"/>
  </si>
  <si>
    <t>下水処理センターほか10施設
現供給者：東北電力㈱
契約プラン：高圧季節別時間帯別電力S</t>
    <rPh sb="0" eb="4">
      <t>ゲスイショリ</t>
    </rPh>
    <rPh sb="12" eb="14">
      <t>シセツ</t>
    </rPh>
    <rPh sb="15" eb="16">
      <t>ゲン</t>
    </rPh>
    <rPh sb="16" eb="19">
      <t>キョウキュウシャ</t>
    </rPh>
    <rPh sb="20" eb="24">
      <t>トウホクデンリョク</t>
    </rPh>
    <rPh sb="26" eb="28">
      <t>ケイヤク</t>
    </rPh>
    <rPh sb="32" eb="34">
      <t>コウアツ</t>
    </rPh>
    <rPh sb="34" eb="37">
      <t>キセツベツ</t>
    </rPh>
    <rPh sb="37" eb="41">
      <t>ジカンタイベツ</t>
    </rPh>
    <rPh sb="41" eb="43">
      <t>デンリョク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</si>
</sst>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38" fontId="0" fillId="0" borderId="0" xfId="1" applyFont="1" applyAlignment="1"/>
    <xf numFmtId="38" fontId="5" fillId="0" borderId="1" xfId="1" applyFont="1" applyFill="1" applyBorder="1" applyAlignment="1">
      <alignment horizontal="right" vertical="center" shrinkToFit="1"/>
    </xf>
    <xf numFmtId="0" fontId="0" fillId="0" borderId="1" xfId="0" applyBorder="1"/>
    <xf numFmtId="38" fontId="0" fillId="0" borderId="1" xfId="1" applyFont="1" applyBorder="1" applyAlignment="1"/>
    <xf numFmtId="0" fontId="0" fillId="0" borderId="1" xfId="0" applyBorder="1" applyAlignment="1">
      <alignment horizontal="right"/>
    </xf>
    <xf numFmtId="38" fontId="0" fillId="0" borderId="0" xfId="0" applyNumberFormat="1" applyFill="1"/>
    <xf numFmtId="38" fontId="0" fillId="0" borderId="0" xfId="1" applyFont="1" applyFill="1" applyAlignment="1"/>
    <xf numFmtId="38" fontId="0" fillId="0" borderId="1" xfId="1" applyFont="1" applyFill="1" applyBorder="1" applyAlignment="1"/>
    <xf numFmtId="38" fontId="0" fillId="0" borderId="1" xfId="0" applyNumberFormat="1" applyBorder="1"/>
    <xf numFmtId="0" fontId="0" fillId="0" borderId="0" xfId="0" applyBorder="1"/>
    <xf numFmtId="38" fontId="0" fillId="0" borderId="0" xfId="1" applyFont="1" applyFill="1" applyBorder="1" applyAlignment="1"/>
    <xf numFmtId="0" fontId="3" fillId="0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horizontal="right"/>
    </xf>
    <xf numFmtId="0" fontId="6" fillId="0" borderId="0" xfId="0" applyFont="1"/>
    <xf numFmtId="38" fontId="3" fillId="0" borderId="1" xfId="1" applyFont="1" applyFill="1" applyBorder="1" applyAlignment="1">
      <alignment horizontal="right" vertical="center" shrinkToFit="1"/>
    </xf>
    <xf numFmtId="38" fontId="3" fillId="0" borderId="1" xfId="1" applyFont="1" applyBorder="1" applyAlignment="1">
      <alignment horizontal="right"/>
    </xf>
    <xf numFmtId="38" fontId="3" fillId="2" borderId="1" xfId="1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38" fontId="0" fillId="0" borderId="1" xfId="1" applyFont="1" applyBorder="1" applyAlignment="1">
      <alignment horizontal="right"/>
    </xf>
    <xf numFmtId="38" fontId="0" fillId="0" borderId="1" xfId="0" applyNumberFormat="1" applyFill="1" applyBorder="1"/>
    <xf numFmtId="0" fontId="0" fillId="0" borderId="0" xfId="0" applyAlignment="1">
      <alignment horizontal="right"/>
    </xf>
    <xf numFmtId="49" fontId="0" fillId="0" borderId="0" xfId="0" applyNumberFormat="1"/>
    <xf numFmtId="38" fontId="0" fillId="3" borderId="0" xfId="1" applyFont="1" applyFill="1" applyAlignment="1"/>
    <xf numFmtId="0" fontId="0" fillId="0" borderId="6" xfId="0" applyBorder="1"/>
    <xf numFmtId="0" fontId="0" fillId="0" borderId="8" xfId="0" applyBorder="1"/>
    <xf numFmtId="38" fontId="0" fillId="0" borderId="0" xfId="1" applyFont="1" applyAlignment="1">
      <alignment horizontal="right"/>
    </xf>
    <xf numFmtId="0" fontId="3" fillId="0" borderId="6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8" xfId="0" applyFont="1" applyFill="1" applyBorder="1" applyAlignment="1">
      <alignment horizontal="right" vertical="center" shrinkToFit="1"/>
    </xf>
    <xf numFmtId="176" fontId="0" fillId="0" borderId="1" xfId="1" applyNumberFormat="1" applyFont="1" applyBorder="1" applyAlignment="1">
      <alignment horizontal="right" vertical="center"/>
    </xf>
    <xf numFmtId="38" fontId="3" fillId="2" borderId="1" xfId="1" applyFont="1" applyFill="1" applyBorder="1" applyAlignment="1">
      <alignment horizontal="center" vertical="center" shrinkToFit="1"/>
    </xf>
    <xf numFmtId="177" fontId="0" fillId="0" borderId="1" xfId="1" applyNumberFormat="1" applyFont="1" applyFill="1" applyBorder="1" applyAlignment="1"/>
    <xf numFmtId="177" fontId="0" fillId="0" borderId="1" xfId="0" applyNumberFormat="1" applyBorder="1"/>
    <xf numFmtId="0" fontId="0" fillId="0" borderId="1" xfId="0" applyBorder="1" applyAlignment="1">
      <alignment horizontal="center"/>
    </xf>
    <xf numFmtId="38" fontId="0" fillId="0" borderId="1" xfId="1" applyFont="1" applyBorder="1" applyAlignment="1">
      <alignment horizontal="center"/>
    </xf>
    <xf numFmtId="0" fontId="0" fillId="0" borderId="0" xfId="0" applyBorder="1" applyAlignment="1">
      <alignment horizontal="right"/>
    </xf>
    <xf numFmtId="38" fontId="5" fillId="0" borderId="0" xfId="1" applyFont="1" applyFill="1" applyBorder="1" applyAlignment="1">
      <alignment horizontal="right" vertical="center" shrinkToFit="1"/>
    </xf>
    <xf numFmtId="0" fontId="0" fillId="4" borderId="1" xfId="0" applyNumberFormat="1" applyFill="1" applyBorder="1"/>
    <xf numFmtId="0" fontId="0" fillId="0" borderId="1" xfId="0" applyNumberForma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38" fontId="3" fillId="2" borderId="1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8"/>
  <sheetViews>
    <sheetView tabSelected="1" view="pageBreakPreview" zoomScale="90" zoomScaleNormal="60" zoomScaleSheetLayoutView="90" workbookViewId="0">
      <selection activeCell="N113" sqref="N113"/>
    </sheetView>
  </sheetViews>
  <sheetFormatPr defaultRowHeight="17.25" customHeight="1" x14ac:dyDescent="0.4"/>
  <cols>
    <col min="1" max="1" width="2.75" customWidth="1"/>
    <col min="2" max="2" width="30.375" customWidth="1"/>
    <col min="3" max="3" width="15.5" customWidth="1"/>
    <col min="4" max="4" width="15.5" style="1" customWidth="1"/>
    <col min="5" max="5" width="15.5" customWidth="1"/>
    <col min="6" max="6" width="15.5" style="1" customWidth="1"/>
    <col min="7" max="14" width="15.5" customWidth="1"/>
    <col min="15" max="15" width="11.625" customWidth="1"/>
  </cols>
  <sheetData>
    <row r="1" spans="1:14" ht="17.25" customHeight="1" x14ac:dyDescent="0.4">
      <c r="A1" t="s">
        <v>73</v>
      </c>
      <c r="C1" s="22"/>
      <c r="D1"/>
    </row>
    <row r="2" spans="1:14" ht="17.25" customHeight="1" x14ac:dyDescent="0.4">
      <c r="B2" t="s">
        <v>125</v>
      </c>
    </row>
    <row r="3" spans="1:14" ht="17.25" customHeight="1" x14ac:dyDescent="0.4">
      <c r="B3" t="s">
        <v>71</v>
      </c>
    </row>
    <row r="4" spans="1:14" ht="17.25" customHeight="1" x14ac:dyDescent="0.4">
      <c r="F4" s="27" t="s">
        <v>75</v>
      </c>
      <c r="H4" t="s">
        <v>88</v>
      </c>
      <c r="M4" s="14"/>
    </row>
    <row r="5" spans="1:14" ht="17.25" customHeight="1" x14ac:dyDescent="0.4">
      <c r="A5" s="3"/>
      <c r="B5" s="35" t="s">
        <v>85</v>
      </c>
      <c r="C5" s="35" t="s">
        <v>7</v>
      </c>
      <c r="D5" s="36" t="s">
        <v>76</v>
      </c>
      <c r="E5" s="35" t="s">
        <v>77</v>
      </c>
      <c r="F5" s="36" t="s">
        <v>78</v>
      </c>
      <c r="H5" s="3"/>
      <c r="I5" s="36" t="s">
        <v>79</v>
      </c>
      <c r="J5" s="35" t="s">
        <v>80</v>
      </c>
      <c r="K5" s="35" t="s">
        <v>81</v>
      </c>
      <c r="M5" s="10"/>
      <c r="N5" s="10"/>
    </row>
    <row r="6" spans="1:14" ht="17.25" customHeight="1" x14ac:dyDescent="0.4">
      <c r="A6" s="50">
        <v>1</v>
      </c>
      <c r="B6" s="52" t="s">
        <v>126</v>
      </c>
      <c r="C6" s="3" t="s">
        <v>0</v>
      </c>
      <c r="D6" s="8">
        <f>O61</f>
        <v>29676</v>
      </c>
      <c r="E6" s="39"/>
      <c r="F6" s="8">
        <f>D6*E6*0.85</f>
        <v>0</v>
      </c>
      <c r="H6" s="3" t="s">
        <v>8</v>
      </c>
      <c r="I6" s="9">
        <f>SUM(C110,C113,C158)</f>
        <v>729151</v>
      </c>
      <c r="J6" s="34">
        <f>C26+C27</f>
        <v>-5.1999999999999993</v>
      </c>
      <c r="K6" s="4">
        <f>I6*J6</f>
        <v>-3791585.1999999993</v>
      </c>
      <c r="M6" s="10"/>
      <c r="N6" s="10"/>
    </row>
    <row r="7" spans="1:14" ht="17.25" customHeight="1" x14ac:dyDescent="0.4">
      <c r="A7" s="51"/>
      <c r="B7" s="53"/>
      <c r="C7" s="3" t="s">
        <v>86</v>
      </c>
      <c r="D7" s="4"/>
      <c r="E7" s="40"/>
      <c r="F7" s="4"/>
      <c r="H7" s="3" t="s">
        <v>9</v>
      </c>
      <c r="I7" s="9">
        <f>SUM(D110,D113,D158)</f>
        <v>757857</v>
      </c>
      <c r="J7" s="34">
        <f>D26+D27</f>
        <v>-5.1999999999999993</v>
      </c>
      <c r="K7" s="4">
        <f t="shared" ref="K7:K9" si="0">I7*J7</f>
        <v>-3940856.3999999994</v>
      </c>
      <c r="M7" s="10"/>
      <c r="N7" s="10"/>
    </row>
    <row r="8" spans="1:14" ht="17.25" customHeight="1" x14ac:dyDescent="0.4">
      <c r="A8" s="51"/>
      <c r="B8" s="53"/>
      <c r="C8" s="13" t="s">
        <v>63</v>
      </c>
      <c r="D8" s="4">
        <f>SUM(F110:H110)</f>
        <v>857723</v>
      </c>
      <c r="E8" s="39"/>
      <c r="F8" s="4">
        <f>D8*E8</f>
        <v>0</v>
      </c>
      <c r="H8" s="3" t="s">
        <v>10</v>
      </c>
      <c r="I8" s="9">
        <f>SUM(E110,E113,E158)</f>
        <v>778352</v>
      </c>
      <c r="J8" s="34">
        <f>E26+E27</f>
        <v>-5.1999999999999993</v>
      </c>
      <c r="K8" s="4">
        <f t="shared" si="0"/>
        <v>-4047430.3999999994</v>
      </c>
      <c r="M8" s="10"/>
      <c r="N8" s="10"/>
    </row>
    <row r="9" spans="1:14" ht="17.25" customHeight="1" x14ac:dyDescent="0.4">
      <c r="A9" s="51"/>
      <c r="B9" s="54"/>
      <c r="C9" s="5" t="s">
        <v>64</v>
      </c>
      <c r="D9" s="4">
        <f>SUM(C110:E110,I110:N110)</f>
        <v>2220736</v>
      </c>
      <c r="E9" s="39"/>
      <c r="F9" s="4">
        <f>D9*E9</f>
        <v>0</v>
      </c>
      <c r="H9" s="3" t="s">
        <v>53</v>
      </c>
      <c r="I9" s="9">
        <f>SUM(F110,F113,F158)</f>
        <v>879072</v>
      </c>
      <c r="J9" s="34">
        <f>F26+F27</f>
        <v>-5.1999999999999993</v>
      </c>
      <c r="K9" s="4">
        <f t="shared" si="0"/>
        <v>-4571174.3999999994</v>
      </c>
      <c r="M9" s="10"/>
      <c r="N9" s="10"/>
    </row>
    <row r="10" spans="1:14" ht="17.25" customHeight="1" x14ac:dyDescent="0.4">
      <c r="A10" s="50">
        <v>2</v>
      </c>
      <c r="B10" s="52" t="s">
        <v>124</v>
      </c>
      <c r="C10" s="3" t="s">
        <v>0</v>
      </c>
      <c r="D10" s="8">
        <f>O64</f>
        <v>4824</v>
      </c>
      <c r="E10" s="39"/>
      <c r="F10" s="8">
        <f>D10*E10*0.85</f>
        <v>0</v>
      </c>
      <c r="H10" s="3" t="s">
        <v>54</v>
      </c>
      <c r="I10" s="9">
        <f>SUM(G110,G113,G158)</f>
        <v>792653</v>
      </c>
      <c r="J10" s="34">
        <f>G26+G27</f>
        <v>-5.1999999999999993</v>
      </c>
      <c r="K10" s="4">
        <f t="shared" ref="K10:K15" si="1">I10*J10</f>
        <v>-4121795.5999999996</v>
      </c>
      <c r="M10" s="10"/>
      <c r="N10" s="10"/>
    </row>
    <row r="11" spans="1:14" ht="17.25" customHeight="1" x14ac:dyDescent="0.4">
      <c r="A11" s="51"/>
      <c r="B11" s="53"/>
      <c r="C11" s="3" t="s">
        <v>86</v>
      </c>
      <c r="D11" s="4"/>
      <c r="E11" s="40"/>
      <c r="F11" s="4"/>
      <c r="H11" s="3" t="s">
        <v>55</v>
      </c>
      <c r="I11" s="9">
        <f>SUM(H110,H113,H158)</f>
        <v>832288</v>
      </c>
      <c r="J11" s="34">
        <f>H26+H27</f>
        <v>-5.1999999999999993</v>
      </c>
      <c r="K11" s="4">
        <f t="shared" si="1"/>
        <v>-4327897.5999999996</v>
      </c>
      <c r="M11" s="10"/>
      <c r="N11" s="10"/>
    </row>
    <row r="12" spans="1:14" ht="17.25" customHeight="1" x14ac:dyDescent="0.4">
      <c r="A12" s="51"/>
      <c r="B12" s="53"/>
      <c r="C12" s="13" t="s">
        <v>63</v>
      </c>
      <c r="D12" s="4">
        <f>SUM(F113:H113)</f>
        <v>106129</v>
      </c>
      <c r="E12" s="39"/>
      <c r="F12" s="4">
        <f>D12*E12</f>
        <v>0</v>
      </c>
      <c r="H12" s="3" t="s">
        <v>56</v>
      </c>
      <c r="I12" s="9">
        <f>SUM(I110,I113,I158)</f>
        <v>778639</v>
      </c>
      <c r="J12" s="34">
        <f>I26+I27</f>
        <v>-5.1999999999999993</v>
      </c>
      <c r="K12" s="4">
        <f t="shared" si="1"/>
        <v>-4048922.7999999993</v>
      </c>
      <c r="M12" s="10"/>
      <c r="N12" s="10"/>
    </row>
    <row r="13" spans="1:14" ht="17.25" customHeight="1" x14ac:dyDescent="0.4">
      <c r="A13" s="51"/>
      <c r="B13" s="53"/>
      <c r="C13" s="5" t="s">
        <v>64</v>
      </c>
      <c r="D13" s="4">
        <f>SUM(C113:E113,I113:N113)</f>
        <v>326555</v>
      </c>
      <c r="E13" s="39"/>
      <c r="F13" s="4">
        <f>D13*E13</f>
        <v>0</v>
      </c>
      <c r="H13" s="3" t="s">
        <v>57</v>
      </c>
      <c r="I13" s="9">
        <f>SUM(J110,J113,J158)</f>
        <v>778594</v>
      </c>
      <c r="J13" s="34">
        <f>J26+J27</f>
        <v>-5.1999999999999993</v>
      </c>
      <c r="K13" s="4">
        <f t="shared" si="1"/>
        <v>-4048688.7999999993</v>
      </c>
      <c r="M13" s="10"/>
      <c r="N13" s="10"/>
    </row>
    <row r="14" spans="1:14" ht="17.25" customHeight="1" x14ac:dyDescent="0.4">
      <c r="A14" s="50">
        <v>3</v>
      </c>
      <c r="B14" s="52" t="s">
        <v>127</v>
      </c>
      <c r="C14" s="3" t="s">
        <v>0</v>
      </c>
      <c r="D14" s="8">
        <f>O76</f>
        <v>14100</v>
      </c>
      <c r="E14" s="39"/>
      <c r="F14" s="8">
        <f>D14*E14*0.85</f>
        <v>0</v>
      </c>
      <c r="H14" s="3" t="s">
        <v>58</v>
      </c>
      <c r="I14" s="9">
        <f>SUM(K110,K113,K158)</f>
        <v>838202</v>
      </c>
      <c r="J14" s="34">
        <f>K26+K27</f>
        <v>-5.1999999999999993</v>
      </c>
      <c r="K14" s="4">
        <f t="shared" si="1"/>
        <v>-4358650.3999999994</v>
      </c>
      <c r="M14" s="10"/>
      <c r="N14" s="10"/>
    </row>
    <row r="15" spans="1:14" ht="17.25" customHeight="1" x14ac:dyDescent="0.4">
      <c r="A15" s="51"/>
      <c r="B15" s="53"/>
      <c r="C15" s="3" t="s">
        <v>86</v>
      </c>
      <c r="D15" s="4"/>
      <c r="E15" s="40"/>
      <c r="F15" s="4"/>
      <c r="H15" s="3" t="s">
        <v>59</v>
      </c>
      <c r="I15" s="9">
        <f>SUM(L110,L113,L158)</f>
        <v>877588</v>
      </c>
      <c r="J15" s="34">
        <f>L26+L27</f>
        <v>-5.1999999999999993</v>
      </c>
      <c r="K15" s="4">
        <f t="shared" si="1"/>
        <v>-4563457.5999999996</v>
      </c>
      <c r="M15" s="10"/>
      <c r="N15" s="10"/>
    </row>
    <row r="16" spans="1:14" ht="17.25" customHeight="1" x14ac:dyDescent="0.4">
      <c r="A16" s="51"/>
      <c r="B16" s="53"/>
      <c r="C16" s="5" t="s">
        <v>118</v>
      </c>
      <c r="D16" s="4">
        <f>SUM(O114,O118,O122,O126,O130,O134,O138,O142,O146,O150,O154)</f>
        <v>164271</v>
      </c>
      <c r="E16" s="39"/>
      <c r="F16" s="4">
        <f t="shared" ref="F16:F17" si="2">D16*E16</f>
        <v>0</v>
      </c>
      <c r="H16" s="3" t="s">
        <v>60</v>
      </c>
      <c r="I16" s="9">
        <f>SUM(M110,M113,M158)</f>
        <v>806927</v>
      </c>
      <c r="J16" s="34">
        <f>M26+M27</f>
        <v>-5.1999999999999993</v>
      </c>
      <c r="K16" s="4">
        <f>I16*J16</f>
        <v>-4196020.3999999994</v>
      </c>
      <c r="M16" s="10"/>
      <c r="N16" s="10"/>
    </row>
    <row r="17" spans="1:15" ht="17.25" customHeight="1" x14ac:dyDescent="0.4">
      <c r="A17" s="51"/>
      <c r="B17" s="53"/>
      <c r="C17" s="5" t="s">
        <v>119</v>
      </c>
      <c r="D17" s="4">
        <f t="shared" ref="D17:D19" si="3">SUM(O115,O119,O123,O127,O131,O135,O139,O143,O147,O151,O155)</f>
        <v>647047</v>
      </c>
      <c r="E17" s="39"/>
      <c r="F17" s="4">
        <f t="shared" si="2"/>
        <v>0</v>
      </c>
      <c r="H17" s="3" t="s">
        <v>61</v>
      </c>
      <c r="I17" s="9">
        <f>SUM(N110,N113,N158)</f>
        <v>828261</v>
      </c>
      <c r="J17" s="34">
        <f>N26+N27</f>
        <v>-5.1999999999999993</v>
      </c>
      <c r="K17" s="4">
        <f>I17*J17</f>
        <v>-4306957.1999999993</v>
      </c>
      <c r="M17" s="10"/>
      <c r="N17" s="10"/>
    </row>
    <row r="18" spans="1:15" ht="17.25" customHeight="1" x14ac:dyDescent="0.4">
      <c r="A18" s="51"/>
      <c r="B18" s="53"/>
      <c r="C18" s="13" t="s">
        <v>120</v>
      </c>
      <c r="D18" s="4">
        <f t="shared" si="3"/>
        <v>2339590</v>
      </c>
      <c r="E18" s="39"/>
      <c r="F18" s="4">
        <f>D18*E18</f>
        <v>0</v>
      </c>
      <c r="H18" s="3"/>
      <c r="I18" s="3"/>
      <c r="J18" s="3"/>
      <c r="K18" s="3"/>
    </row>
    <row r="19" spans="1:15" ht="17.25" customHeight="1" x14ac:dyDescent="0.4">
      <c r="A19" s="51"/>
      <c r="B19" s="54"/>
      <c r="C19" s="5" t="s">
        <v>121</v>
      </c>
      <c r="D19" s="4">
        <f t="shared" si="3"/>
        <v>3015533</v>
      </c>
      <c r="E19" s="39"/>
      <c r="F19" s="4">
        <f>D19*E19</f>
        <v>0</v>
      </c>
      <c r="H19" s="3"/>
      <c r="I19" s="3"/>
      <c r="J19" s="3"/>
      <c r="K19" s="3"/>
    </row>
    <row r="20" spans="1:15" ht="17.25" customHeight="1" x14ac:dyDescent="0.4">
      <c r="A20" s="50"/>
      <c r="B20" s="18"/>
      <c r="C20" s="41" t="s">
        <v>89</v>
      </c>
      <c r="D20" s="42"/>
      <c r="E20" s="43"/>
      <c r="F20" s="4">
        <f>K20</f>
        <v>-50323436.799999997</v>
      </c>
      <c r="G20" t="s">
        <v>52</v>
      </c>
      <c r="J20" s="10"/>
      <c r="K20" s="11">
        <f>SUM(K6:K17)</f>
        <v>-50323436.799999997</v>
      </c>
    </row>
    <row r="21" spans="1:15" ht="17.25" customHeight="1" x14ac:dyDescent="0.4">
      <c r="A21" s="55"/>
      <c r="B21" s="19"/>
      <c r="C21" s="44" t="s">
        <v>1</v>
      </c>
      <c r="D21" s="45"/>
      <c r="E21" s="46"/>
      <c r="F21" s="8">
        <f>SUM(F6:F20)</f>
        <v>-50323436.799999997</v>
      </c>
      <c r="G21" t="s">
        <v>68</v>
      </c>
    </row>
    <row r="22" spans="1:15" ht="17.25" customHeight="1" x14ac:dyDescent="0.4">
      <c r="C22" s="7"/>
      <c r="D22"/>
      <c r="E22" s="22" t="s">
        <v>67</v>
      </c>
      <c r="F22" s="24">
        <f>ROUNDUP(F21/1.1,0)</f>
        <v>-45748579</v>
      </c>
      <c r="G22" s="23" t="s">
        <v>72</v>
      </c>
      <c r="I22" s="7"/>
    </row>
    <row r="23" spans="1:15" ht="17.25" customHeight="1" x14ac:dyDescent="0.4">
      <c r="C23" s="7"/>
      <c r="D23"/>
      <c r="E23" s="22"/>
      <c r="F23" s="7"/>
      <c r="G23" s="23"/>
      <c r="I23" s="7"/>
    </row>
    <row r="24" spans="1:15" ht="17.25" customHeight="1" x14ac:dyDescent="0.4">
      <c r="A24" t="s">
        <v>122</v>
      </c>
      <c r="C24" s="7"/>
      <c r="D24"/>
      <c r="E24" s="22"/>
      <c r="F24" s="7"/>
      <c r="G24" s="23"/>
      <c r="I24" s="7"/>
    </row>
    <row r="25" spans="1:15" ht="17.25" customHeight="1" x14ac:dyDescent="0.4">
      <c r="B25" s="32"/>
      <c r="C25" s="32" t="s">
        <v>11</v>
      </c>
      <c r="D25" s="32" t="s">
        <v>12</v>
      </c>
      <c r="E25" s="32" t="s">
        <v>13</v>
      </c>
      <c r="F25" s="32" t="s">
        <v>14</v>
      </c>
      <c r="G25" s="32" t="s">
        <v>15</v>
      </c>
      <c r="H25" s="32" t="s">
        <v>16</v>
      </c>
      <c r="I25" s="32" t="s">
        <v>17</v>
      </c>
      <c r="J25" s="32" t="s">
        <v>18</v>
      </c>
      <c r="K25" s="32" t="s">
        <v>19</v>
      </c>
      <c r="L25" s="32" t="s">
        <v>20</v>
      </c>
      <c r="M25" s="32" t="s">
        <v>21</v>
      </c>
      <c r="N25" s="32" t="s">
        <v>22</v>
      </c>
    </row>
    <row r="26" spans="1:15" ht="17.25" customHeight="1" x14ac:dyDescent="0.4">
      <c r="B26" s="3" t="s">
        <v>82</v>
      </c>
      <c r="C26" s="33">
        <v>-8.69</v>
      </c>
      <c r="D26" s="33">
        <v>-8.69</v>
      </c>
      <c r="E26" s="33">
        <v>-8.69</v>
      </c>
      <c r="F26" s="33">
        <v>-8.69</v>
      </c>
      <c r="G26" s="33">
        <v>-8.69</v>
      </c>
      <c r="H26" s="33">
        <v>-8.69</v>
      </c>
      <c r="I26" s="33">
        <v>-8.69</v>
      </c>
      <c r="J26" s="33">
        <v>-8.69</v>
      </c>
      <c r="K26" s="33">
        <v>-8.69</v>
      </c>
      <c r="L26" s="33">
        <v>-8.69</v>
      </c>
      <c r="M26" s="33">
        <v>-8.69</v>
      </c>
      <c r="N26" s="33">
        <v>-8.69</v>
      </c>
    </row>
    <row r="27" spans="1:15" ht="17.25" customHeight="1" x14ac:dyDescent="0.4">
      <c r="B27" s="3" t="s">
        <v>83</v>
      </c>
      <c r="C27" s="33">
        <v>3.49</v>
      </c>
      <c r="D27" s="33">
        <v>3.49</v>
      </c>
      <c r="E27" s="33">
        <v>3.49</v>
      </c>
      <c r="F27" s="33">
        <v>3.49</v>
      </c>
      <c r="G27" s="33">
        <v>3.49</v>
      </c>
      <c r="H27" s="33">
        <v>3.49</v>
      </c>
      <c r="I27" s="33">
        <v>3.49</v>
      </c>
      <c r="J27" s="33">
        <v>3.49</v>
      </c>
      <c r="K27" s="33">
        <v>3.49</v>
      </c>
      <c r="L27" s="33">
        <v>3.49</v>
      </c>
      <c r="M27" s="33">
        <v>3.49</v>
      </c>
      <c r="N27" s="33">
        <v>3.49</v>
      </c>
    </row>
    <row r="28" spans="1:15" ht="17.25" customHeight="1" x14ac:dyDescent="0.4">
      <c r="C28" s="7"/>
      <c r="D28"/>
      <c r="E28" s="22"/>
      <c r="F28" s="7"/>
      <c r="G28" s="23"/>
      <c r="I28" s="7"/>
    </row>
    <row r="29" spans="1:15" s="1" customFormat="1" ht="17.25" customHeight="1" x14ac:dyDescent="0.4">
      <c r="A29" s="1" t="s">
        <v>70</v>
      </c>
    </row>
    <row r="30" spans="1:15" s="1" customFormat="1" ht="17.25" customHeight="1" x14ac:dyDescent="0.4">
      <c r="A30" s="47" t="s">
        <v>2</v>
      </c>
      <c r="B30" s="48" t="s">
        <v>3</v>
      </c>
      <c r="C30" s="17" t="s">
        <v>11</v>
      </c>
      <c r="D30" s="17" t="s">
        <v>12</v>
      </c>
      <c r="E30" s="17" t="s">
        <v>13</v>
      </c>
      <c r="F30" s="17" t="s">
        <v>14</v>
      </c>
      <c r="G30" s="17" t="s">
        <v>15</v>
      </c>
      <c r="H30" s="17" t="s">
        <v>16</v>
      </c>
      <c r="I30" s="17" t="s">
        <v>17</v>
      </c>
      <c r="J30" s="17" t="s">
        <v>18</v>
      </c>
      <c r="K30" s="17" t="s">
        <v>19</v>
      </c>
      <c r="L30" s="17" t="s">
        <v>20</v>
      </c>
      <c r="M30" s="17" t="s">
        <v>21</v>
      </c>
      <c r="N30" s="17" t="s">
        <v>22</v>
      </c>
      <c r="O30" s="17" t="s">
        <v>4</v>
      </c>
    </row>
    <row r="31" spans="1:15" s="1" customFormat="1" ht="17.25" customHeight="1" x14ac:dyDescent="0.4">
      <c r="A31" s="47"/>
      <c r="B31" s="49"/>
      <c r="C31" s="17" t="s">
        <v>62</v>
      </c>
      <c r="D31" s="17" t="s">
        <v>62</v>
      </c>
      <c r="E31" s="17" t="s">
        <v>62</v>
      </c>
      <c r="F31" s="17" t="s">
        <v>62</v>
      </c>
      <c r="G31" s="17" t="s">
        <v>62</v>
      </c>
      <c r="H31" s="17" t="s">
        <v>62</v>
      </c>
      <c r="I31" s="17" t="s">
        <v>62</v>
      </c>
      <c r="J31" s="17" t="s">
        <v>62</v>
      </c>
      <c r="K31" s="17" t="s">
        <v>62</v>
      </c>
      <c r="L31" s="17" t="s">
        <v>62</v>
      </c>
      <c r="M31" s="17" t="s">
        <v>62</v>
      </c>
      <c r="N31" s="17" t="s">
        <v>62</v>
      </c>
      <c r="O31" s="17" t="s">
        <v>62</v>
      </c>
    </row>
    <row r="32" spans="1:15" s="1" customFormat="1" ht="17.25" customHeight="1" x14ac:dyDescent="0.4">
      <c r="A32" s="12">
        <v>1</v>
      </c>
      <c r="B32" s="12" t="s">
        <v>24</v>
      </c>
      <c r="C32" s="15">
        <v>219</v>
      </c>
      <c r="D32" s="15">
        <v>219</v>
      </c>
      <c r="E32" s="15">
        <v>219</v>
      </c>
      <c r="F32" s="15">
        <v>219</v>
      </c>
      <c r="G32" s="15">
        <v>219</v>
      </c>
      <c r="H32" s="15">
        <v>219</v>
      </c>
      <c r="I32" s="15">
        <v>219</v>
      </c>
      <c r="J32" s="15">
        <v>219</v>
      </c>
      <c r="K32" s="15">
        <v>219</v>
      </c>
      <c r="L32" s="15">
        <v>219</v>
      </c>
      <c r="M32" s="15">
        <v>219</v>
      </c>
      <c r="N32" s="15">
        <v>219</v>
      </c>
      <c r="O32" s="16">
        <f t="shared" ref="O32:O60" si="4">SUM(C32:N32)</f>
        <v>2628</v>
      </c>
    </row>
    <row r="33" spans="1:15" s="1" customFormat="1" ht="17.25" customHeight="1" x14ac:dyDescent="0.4">
      <c r="A33" s="12">
        <v>2</v>
      </c>
      <c r="B33" s="12" t="s">
        <v>25</v>
      </c>
      <c r="C33" s="15">
        <v>53</v>
      </c>
      <c r="D33" s="15">
        <v>53</v>
      </c>
      <c r="E33" s="15">
        <v>53</v>
      </c>
      <c r="F33" s="15">
        <v>53</v>
      </c>
      <c r="G33" s="15">
        <v>53</v>
      </c>
      <c r="H33" s="15">
        <v>53</v>
      </c>
      <c r="I33" s="15">
        <v>53</v>
      </c>
      <c r="J33" s="15">
        <v>53</v>
      </c>
      <c r="K33" s="15">
        <v>53</v>
      </c>
      <c r="L33" s="15">
        <v>53</v>
      </c>
      <c r="M33" s="15">
        <v>53</v>
      </c>
      <c r="N33" s="15">
        <v>53</v>
      </c>
      <c r="O33" s="16">
        <f t="shared" si="4"/>
        <v>636</v>
      </c>
    </row>
    <row r="34" spans="1:15" s="1" customFormat="1" ht="17.25" customHeight="1" x14ac:dyDescent="0.4">
      <c r="A34" s="12">
        <v>3</v>
      </c>
      <c r="B34" s="12" t="s">
        <v>26</v>
      </c>
      <c r="C34" s="15">
        <v>59</v>
      </c>
      <c r="D34" s="15">
        <v>59</v>
      </c>
      <c r="E34" s="15">
        <v>59</v>
      </c>
      <c r="F34" s="15">
        <v>59</v>
      </c>
      <c r="G34" s="15">
        <v>59</v>
      </c>
      <c r="H34" s="15">
        <v>59</v>
      </c>
      <c r="I34" s="15">
        <v>59</v>
      </c>
      <c r="J34" s="15">
        <v>59</v>
      </c>
      <c r="K34" s="15">
        <v>59</v>
      </c>
      <c r="L34" s="15">
        <v>59</v>
      </c>
      <c r="M34" s="15">
        <v>59</v>
      </c>
      <c r="N34" s="15">
        <v>59</v>
      </c>
      <c r="O34" s="16">
        <f t="shared" si="4"/>
        <v>708</v>
      </c>
    </row>
    <row r="35" spans="1:15" s="1" customFormat="1" ht="17.25" customHeight="1" x14ac:dyDescent="0.4">
      <c r="A35" s="12">
        <v>4</v>
      </c>
      <c r="B35" s="12" t="s">
        <v>27</v>
      </c>
      <c r="C35" s="15">
        <v>67</v>
      </c>
      <c r="D35" s="15">
        <v>67</v>
      </c>
      <c r="E35" s="15">
        <v>67</v>
      </c>
      <c r="F35" s="15">
        <v>67</v>
      </c>
      <c r="G35" s="15">
        <v>67</v>
      </c>
      <c r="H35" s="15">
        <v>67</v>
      </c>
      <c r="I35" s="15">
        <v>67</v>
      </c>
      <c r="J35" s="15">
        <v>67</v>
      </c>
      <c r="K35" s="15">
        <v>67</v>
      </c>
      <c r="L35" s="15">
        <v>67</v>
      </c>
      <c r="M35" s="15">
        <v>67</v>
      </c>
      <c r="N35" s="15">
        <v>67</v>
      </c>
      <c r="O35" s="16">
        <f t="shared" si="4"/>
        <v>804</v>
      </c>
    </row>
    <row r="36" spans="1:15" s="1" customFormat="1" ht="17.25" customHeight="1" x14ac:dyDescent="0.4">
      <c r="A36" s="12">
        <v>5</v>
      </c>
      <c r="B36" s="12" t="s">
        <v>102</v>
      </c>
      <c r="C36" s="15">
        <v>40</v>
      </c>
      <c r="D36" s="15">
        <v>40</v>
      </c>
      <c r="E36" s="15">
        <v>40</v>
      </c>
      <c r="F36" s="15">
        <v>40</v>
      </c>
      <c r="G36" s="15">
        <v>40</v>
      </c>
      <c r="H36" s="15">
        <v>40</v>
      </c>
      <c r="I36" s="15">
        <v>40</v>
      </c>
      <c r="J36" s="15">
        <v>40</v>
      </c>
      <c r="K36" s="15">
        <v>40</v>
      </c>
      <c r="L36" s="15">
        <v>40</v>
      </c>
      <c r="M36" s="15">
        <v>40</v>
      </c>
      <c r="N36" s="15">
        <v>40</v>
      </c>
      <c r="O36" s="16">
        <f t="shared" si="4"/>
        <v>480</v>
      </c>
    </row>
    <row r="37" spans="1:15" s="1" customFormat="1" ht="17.25" customHeight="1" x14ac:dyDescent="0.4">
      <c r="A37" s="12">
        <v>6</v>
      </c>
      <c r="B37" s="12" t="s">
        <v>28</v>
      </c>
      <c r="C37" s="15">
        <v>85</v>
      </c>
      <c r="D37" s="15">
        <v>85</v>
      </c>
      <c r="E37" s="15">
        <v>85</v>
      </c>
      <c r="F37" s="15">
        <v>85</v>
      </c>
      <c r="G37" s="15">
        <v>85</v>
      </c>
      <c r="H37" s="15">
        <v>85</v>
      </c>
      <c r="I37" s="15">
        <v>85</v>
      </c>
      <c r="J37" s="15">
        <v>85</v>
      </c>
      <c r="K37" s="15">
        <v>85</v>
      </c>
      <c r="L37" s="15">
        <v>85</v>
      </c>
      <c r="M37" s="15">
        <v>85</v>
      </c>
      <c r="N37" s="15">
        <v>85</v>
      </c>
      <c r="O37" s="16">
        <f t="shared" si="4"/>
        <v>1020</v>
      </c>
    </row>
    <row r="38" spans="1:15" s="1" customFormat="1" ht="17.25" customHeight="1" x14ac:dyDescent="0.4">
      <c r="A38" s="12">
        <v>7</v>
      </c>
      <c r="B38" s="12" t="s">
        <v>29</v>
      </c>
      <c r="C38" s="15">
        <v>91</v>
      </c>
      <c r="D38" s="15">
        <v>91</v>
      </c>
      <c r="E38" s="15">
        <v>91</v>
      </c>
      <c r="F38" s="15">
        <v>91</v>
      </c>
      <c r="G38" s="15">
        <v>91</v>
      </c>
      <c r="H38" s="15">
        <v>91</v>
      </c>
      <c r="I38" s="15">
        <v>91</v>
      </c>
      <c r="J38" s="15">
        <v>91</v>
      </c>
      <c r="K38" s="15">
        <v>91</v>
      </c>
      <c r="L38" s="15">
        <v>91</v>
      </c>
      <c r="M38" s="15">
        <v>91</v>
      </c>
      <c r="N38" s="15">
        <v>91</v>
      </c>
      <c r="O38" s="16">
        <f t="shared" si="4"/>
        <v>1092</v>
      </c>
    </row>
    <row r="39" spans="1:15" s="1" customFormat="1" ht="17.25" customHeight="1" x14ac:dyDescent="0.4">
      <c r="A39" s="12">
        <v>8</v>
      </c>
      <c r="B39" s="12" t="s">
        <v>30</v>
      </c>
      <c r="C39" s="15">
        <v>81</v>
      </c>
      <c r="D39" s="15">
        <v>81</v>
      </c>
      <c r="E39" s="15">
        <v>81</v>
      </c>
      <c r="F39" s="15">
        <v>81</v>
      </c>
      <c r="G39" s="15">
        <v>81</v>
      </c>
      <c r="H39" s="15">
        <v>81</v>
      </c>
      <c r="I39" s="15">
        <v>81</v>
      </c>
      <c r="J39" s="15">
        <v>81</v>
      </c>
      <c r="K39" s="15">
        <v>81</v>
      </c>
      <c r="L39" s="15">
        <v>81</v>
      </c>
      <c r="M39" s="15">
        <v>81</v>
      </c>
      <c r="N39" s="15">
        <v>81</v>
      </c>
      <c r="O39" s="16">
        <f t="shared" si="4"/>
        <v>972</v>
      </c>
    </row>
    <row r="40" spans="1:15" s="1" customFormat="1" ht="17.25" customHeight="1" x14ac:dyDescent="0.4">
      <c r="A40" s="12">
        <v>9</v>
      </c>
      <c r="B40" s="12" t="s">
        <v>31</v>
      </c>
      <c r="C40" s="15">
        <v>48</v>
      </c>
      <c r="D40" s="15">
        <v>48</v>
      </c>
      <c r="E40" s="15">
        <v>48</v>
      </c>
      <c r="F40" s="15">
        <v>48</v>
      </c>
      <c r="G40" s="15">
        <v>48</v>
      </c>
      <c r="H40" s="15">
        <v>48</v>
      </c>
      <c r="I40" s="15">
        <v>48</v>
      </c>
      <c r="J40" s="15">
        <v>48</v>
      </c>
      <c r="K40" s="15">
        <v>48</v>
      </c>
      <c r="L40" s="15">
        <v>48</v>
      </c>
      <c r="M40" s="15">
        <v>48</v>
      </c>
      <c r="N40" s="15">
        <v>48</v>
      </c>
      <c r="O40" s="16">
        <f t="shared" si="4"/>
        <v>576</v>
      </c>
    </row>
    <row r="41" spans="1:15" s="1" customFormat="1" ht="17.25" customHeight="1" x14ac:dyDescent="0.4">
      <c r="A41" s="12">
        <v>10</v>
      </c>
      <c r="B41" s="12" t="s">
        <v>32</v>
      </c>
      <c r="C41" s="15">
        <v>40</v>
      </c>
      <c r="D41" s="15">
        <v>40</v>
      </c>
      <c r="E41" s="15">
        <v>40</v>
      </c>
      <c r="F41" s="15">
        <v>40</v>
      </c>
      <c r="G41" s="15">
        <v>40</v>
      </c>
      <c r="H41" s="15">
        <v>40</v>
      </c>
      <c r="I41" s="15">
        <v>40</v>
      </c>
      <c r="J41" s="15">
        <v>40</v>
      </c>
      <c r="K41" s="15">
        <v>40</v>
      </c>
      <c r="L41" s="15">
        <v>40</v>
      </c>
      <c r="M41" s="15">
        <v>40</v>
      </c>
      <c r="N41" s="15">
        <v>40</v>
      </c>
      <c r="O41" s="16">
        <f t="shared" si="4"/>
        <v>480</v>
      </c>
    </row>
    <row r="42" spans="1:15" s="1" customFormat="1" ht="17.25" customHeight="1" x14ac:dyDescent="0.4">
      <c r="A42" s="12">
        <v>11</v>
      </c>
      <c r="B42" s="12" t="s">
        <v>33</v>
      </c>
      <c r="C42" s="15">
        <v>178</v>
      </c>
      <c r="D42" s="15">
        <v>178</v>
      </c>
      <c r="E42" s="15">
        <v>178</v>
      </c>
      <c r="F42" s="15">
        <v>178</v>
      </c>
      <c r="G42" s="15">
        <v>178</v>
      </c>
      <c r="H42" s="15">
        <v>178</v>
      </c>
      <c r="I42" s="15">
        <v>178</v>
      </c>
      <c r="J42" s="15">
        <v>178</v>
      </c>
      <c r="K42" s="15">
        <v>178</v>
      </c>
      <c r="L42" s="15">
        <v>178</v>
      </c>
      <c r="M42" s="15">
        <v>178</v>
      </c>
      <c r="N42" s="15">
        <v>178</v>
      </c>
      <c r="O42" s="16">
        <f t="shared" si="4"/>
        <v>2136</v>
      </c>
    </row>
    <row r="43" spans="1:15" s="1" customFormat="1" ht="17.25" customHeight="1" x14ac:dyDescent="0.4">
      <c r="A43" s="12">
        <v>12</v>
      </c>
      <c r="B43" s="12" t="s">
        <v>34</v>
      </c>
      <c r="C43" s="15">
        <v>37</v>
      </c>
      <c r="D43" s="15">
        <v>37</v>
      </c>
      <c r="E43" s="15">
        <v>37</v>
      </c>
      <c r="F43" s="15">
        <v>37</v>
      </c>
      <c r="G43" s="15">
        <v>37</v>
      </c>
      <c r="H43" s="15">
        <v>37</v>
      </c>
      <c r="I43" s="15">
        <v>37</v>
      </c>
      <c r="J43" s="15">
        <v>37</v>
      </c>
      <c r="K43" s="15">
        <v>37</v>
      </c>
      <c r="L43" s="15">
        <v>37</v>
      </c>
      <c r="M43" s="15">
        <v>37</v>
      </c>
      <c r="N43" s="15">
        <v>37</v>
      </c>
      <c r="O43" s="16">
        <f t="shared" si="4"/>
        <v>444</v>
      </c>
    </row>
    <row r="44" spans="1:15" s="1" customFormat="1" ht="17.25" customHeight="1" x14ac:dyDescent="0.4">
      <c r="A44" s="12">
        <v>13</v>
      </c>
      <c r="B44" s="12" t="s">
        <v>35</v>
      </c>
      <c r="C44" s="15">
        <v>47</v>
      </c>
      <c r="D44" s="15">
        <v>47</v>
      </c>
      <c r="E44" s="15">
        <v>47</v>
      </c>
      <c r="F44" s="15">
        <v>47</v>
      </c>
      <c r="G44" s="15">
        <v>47</v>
      </c>
      <c r="H44" s="15">
        <v>47</v>
      </c>
      <c r="I44" s="15">
        <v>47</v>
      </c>
      <c r="J44" s="15">
        <v>47</v>
      </c>
      <c r="K44" s="15">
        <v>47</v>
      </c>
      <c r="L44" s="15">
        <v>47</v>
      </c>
      <c r="M44" s="15">
        <v>47</v>
      </c>
      <c r="N44" s="15">
        <v>47</v>
      </c>
      <c r="O44" s="16">
        <f t="shared" si="4"/>
        <v>564</v>
      </c>
    </row>
    <row r="45" spans="1:15" s="1" customFormat="1" ht="17.25" customHeight="1" x14ac:dyDescent="0.4">
      <c r="A45" s="12">
        <v>14</v>
      </c>
      <c r="B45" s="12" t="s">
        <v>36</v>
      </c>
      <c r="C45" s="15">
        <v>186</v>
      </c>
      <c r="D45" s="15">
        <v>186</v>
      </c>
      <c r="E45" s="15">
        <v>186</v>
      </c>
      <c r="F45" s="15">
        <v>186</v>
      </c>
      <c r="G45" s="15">
        <v>186</v>
      </c>
      <c r="H45" s="15">
        <v>186</v>
      </c>
      <c r="I45" s="15">
        <v>186</v>
      </c>
      <c r="J45" s="15">
        <v>186</v>
      </c>
      <c r="K45" s="15">
        <v>186</v>
      </c>
      <c r="L45" s="15">
        <v>186</v>
      </c>
      <c r="M45" s="15">
        <v>186</v>
      </c>
      <c r="N45" s="15">
        <v>186</v>
      </c>
      <c r="O45" s="16">
        <f t="shared" si="4"/>
        <v>2232</v>
      </c>
    </row>
    <row r="46" spans="1:15" s="1" customFormat="1" ht="17.25" customHeight="1" x14ac:dyDescent="0.4">
      <c r="A46" s="12">
        <v>15</v>
      </c>
      <c r="B46" s="12" t="s">
        <v>37</v>
      </c>
      <c r="C46" s="15">
        <v>66</v>
      </c>
      <c r="D46" s="15">
        <v>66</v>
      </c>
      <c r="E46" s="15">
        <v>66</v>
      </c>
      <c r="F46" s="15">
        <v>66</v>
      </c>
      <c r="G46" s="15">
        <v>66</v>
      </c>
      <c r="H46" s="15">
        <v>66</v>
      </c>
      <c r="I46" s="15">
        <v>66</v>
      </c>
      <c r="J46" s="15">
        <v>66</v>
      </c>
      <c r="K46" s="15">
        <v>66</v>
      </c>
      <c r="L46" s="15">
        <v>66</v>
      </c>
      <c r="M46" s="15">
        <v>66</v>
      </c>
      <c r="N46" s="15">
        <v>66</v>
      </c>
      <c r="O46" s="16">
        <f t="shared" si="4"/>
        <v>792</v>
      </c>
    </row>
    <row r="47" spans="1:15" s="1" customFormat="1" ht="17.25" customHeight="1" x14ac:dyDescent="0.4">
      <c r="A47" s="12">
        <v>16</v>
      </c>
      <c r="B47" s="12" t="s">
        <v>38</v>
      </c>
      <c r="C47" s="15">
        <v>43</v>
      </c>
      <c r="D47" s="15">
        <v>43</v>
      </c>
      <c r="E47" s="15">
        <v>43</v>
      </c>
      <c r="F47" s="15">
        <v>43</v>
      </c>
      <c r="G47" s="15">
        <v>43</v>
      </c>
      <c r="H47" s="15">
        <v>43</v>
      </c>
      <c r="I47" s="15">
        <v>43</v>
      </c>
      <c r="J47" s="15">
        <v>43</v>
      </c>
      <c r="K47" s="15">
        <v>43</v>
      </c>
      <c r="L47" s="15">
        <v>43</v>
      </c>
      <c r="M47" s="15">
        <v>43</v>
      </c>
      <c r="N47" s="15">
        <v>43</v>
      </c>
      <c r="O47" s="16">
        <f t="shared" si="4"/>
        <v>516</v>
      </c>
    </row>
    <row r="48" spans="1:15" s="1" customFormat="1" ht="17.25" customHeight="1" x14ac:dyDescent="0.4">
      <c r="A48" s="12">
        <v>17</v>
      </c>
      <c r="B48" s="12" t="s">
        <v>39</v>
      </c>
      <c r="C48" s="15">
        <v>43</v>
      </c>
      <c r="D48" s="15">
        <v>43</v>
      </c>
      <c r="E48" s="15">
        <v>43</v>
      </c>
      <c r="F48" s="15">
        <v>43</v>
      </c>
      <c r="G48" s="15">
        <v>43</v>
      </c>
      <c r="H48" s="15">
        <v>43</v>
      </c>
      <c r="I48" s="15">
        <v>43</v>
      </c>
      <c r="J48" s="15">
        <v>43</v>
      </c>
      <c r="K48" s="15">
        <v>43</v>
      </c>
      <c r="L48" s="15">
        <v>43</v>
      </c>
      <c r="M48" s="15">
        <v>43</v>
      </c>
      <c r="N48" s="15">
        <v>43</v>
      </c>
      <c r="O48" s="16">
        <f t="shared" si="4"/>
        <v>516</v>
      </c>
    </row>
    <row r="49" spans="1:15" s="1" customFormat="1" ht="17.25" customHeight="1" x14ac:dyDescent="0.4">
      <c r="A49" s="12">
        <v>18</v>
      </c>
      <c r="B49" s="12" t="s">
        <v>40</v>
      </c>
      <c r="C49" s="15">
        <v>94</v>
      </c>
      <c r="D49" s="15">
        <v>94</v>
      </c>
      <c r="E49" s="15">
        <v>94</v>
      </c>
      <c r="F49" s="15">
        <v>94</v>
      </c>
      <c r="G49" s="15">
        <v>94</v>
      </c>
      <c r="H49" s="15">
        <v>94</v>
      </c>
      <c r="I49" s="15">
        <v>94</v>
      </c>
      <c r="J49" s="15">
        <v>94</v>
      </c>
      <c r="K49" s="15">
        <v>94</v>
      </c>
      <c r="L49" s="15">
        <v>94</v>
      </c>
      <c r="M49" s="15">
        <v>94</v>
      </c>
      <c r="N49" s="15">
        <v>94</v>
      </c>
      <c r="O49" s="16">
        <f t="shared" si="4"/>
        <v>1128</v>
      </c>
    </row>
    <row r="50" spans="1:15" s="1" customFormat="1" ht="17.25" customHeight="1" x14ac:dyDescent="0.4">
      <c r="A50" s="12">
        <v>19</v>
      </c>
      <c r="B50" s="12" t="s">
        <v>41</v>
      </c>
      <c r="C50" s="15">
        <v>96</v>
      </c>
      <c r="D50" s="15">
        <v>96</v>
      </c>
      <c r="E50" s="15">
        <v>96</v>
      </c>
      <c r="F50" s="15">
        <v>96</v>
      </c>
      <c r="G50" s="15">
        <v>96</v>
      </c>
      <c r="H50" s="15">
        <v>96</v>
      </c>
      <c r="I50" s="15">
        <v>96</v>
      </c>
      <c r="J50" s="15">
        <v>96</v>
      </c>
      <c r="K50" s="15">
        <v>96</v>
      </c>
      <c r="L50" s="15">
        <v>96</v>
      </c>
      <c r="M50" s="15">
        <v>96</v>
      </c>
      <c r="N50" s="15">
        <v>96</v>
      </c>
      <c r="O50" s="16">
        <f t="shared" si="4"/>
        <v>1152</v>
      </c>
    </row>
    <row r="51" spans="1:15" s="1" customFormat="1" ht="17.25" customHeight="1" x14ac:dyDescent="0.4">
      <c r="A51" s="12">
        <v>20</v>
      </c>
      <c r="B51" s="12" t="s">
        <v>42</v>
      </c>
      <c r="C51" s="15">
        <v>38</v>
      </c>
      <c r="D51" s="15">
        <v>38</v>
      </c>
      <c r="E51" s="15">
        <v>38</v>
      </c>
      <c r="F51" s="15">
        <v>38</v>
      </c>
      <c r="G51" s="15">
        <v>38</v>
      </c>
      <c r="H51" s="15">
        <v>38</v>
      </c>
      <c r="I51" s="15">
        <v>38</v>
      </c>
      <c r="J51" s="15">
        <v>38</v>
      </c>
      <c r="K51" s="15">
        <v>38</v>
      </c>
      <c r="L51" s="15">
        <v>38</v>
      </c>
      <c r="M51" s="15">
        <v>38</v>
      </c>
      <c r="N51" s="15">
        <v>38</v>
      </c>
      <c r="O51" s="16">
        <f t="shared" si="4"/>
        <v>456</v>
      </c>
    </row>
    <row r="52" spans="1:15" s="1" customFormat="1" ht="17.25" customHeight="1" x14ac:dyDescent="0.4">
      <c r="A52" s="12">
        <v>21</v>
      </c>
      <c r="B52" s="12" t="s">
        <v>43</v>
      </c>
      <c r="C52" s="15">
        <v>200</v>
      </c>
      <c r="D52" s="15">
        <v>200</v>
      </c>
      <c r="E52" s="15">
        <v>200</v>
      </c>
      <c r="F52" s="15">
        <v>200</v>
      </c>
      <c r="G52" s="15">
        <v>200</v>
      </c>
      <c r="H52" s="15">
        <v>200</v>
      </c>
      <c r="I52" s="15">
        <v>200</v>
      </c>
      <c r="J52" s="15">
        <v>200</v>
      </c>
      <c r="K52" s="15">
        <v>200</v>
      </c>
      <c r="L52" s="15">
        <v>200</v>
      </c>
      <c r="M52" s="15">
        <v>200</v>
      </c>
      <c r="N52" s="15">
        <v>200</v>
      </c>
      <c r="O52" s="16">
        <f t="shared" si="4"/>
        <v>2400</v>
      </c>
    </row>
    <row r="53" spans="1:15" s="1" customFormat="1" ht="17.25" customHeight="1" x14ac:dyDescent="0.4">
      <c r="A53" s="12">
        <v>22</v>
      </c>
      <c r="B53" s="12" t="s">
        <v>44</v>
      </c>
      <c r="C53" s="15">
        <v>62</v>
      </c>
      <c r="D53" s="15">
        <v>62</v>
      </c>
      <c r="E53" s="15">
        <v>62</v>
      </c>
      <c r="F53" s="15">
        <v>62</v>
      </c>
      <c r="G53" s="15">
        <v>62</v>
      </c>
      <c r="H53" s="15">
        <v>62</v>
      </c>
      <c r="I53" s="15">
        <v>62</v>
      </c>
      <c r="J53" s="15">
        <v>62</v>
      </c>
      <c r="K53" s="15">
        <v>62</v>
      </c>
      <c r="L53" s="15">
        <v>62</v>
      </c>
      <c r="M53" s="15">
        <v>62</v>
      </c>
      <c r="N53" s="15">
        <v>62</v>
      </c>
      <c r="O53" s="16">
        <f t="shared" si="4"/>
        <v>744</v>
      </c>
    </row>
    <row r="54" spans="1:15" s="1" customFormat="1" ht="17.25" customHeight="1" x14ac:dyDescent="0.4">
      <c r="A54" s="12">
        <v>23</v>
      </c>
      <c r="B54" s="12" t="s">
        <v>45</v>
      </c>
      <c r="C54" s="15">
        <v>50</v>
      </c>
      <c r="D54" s="15">
        <v>50</v>
      </c>
      <c r="E54" s="15">
        <v>50</v>
      </c>
      <c r="F54" s="15">
        <v>50</v>
      </c>
      <c r="G54" s="15">
        <v>50</v>
      </c>
      <c r="H54" s="15">
        <v>50</v>
      </c>
      <c r="I54" s="15">
        <v>50</v>
      </c>
      <c r="J54" s="15">
        <v>50</v>
      </c>
      <c r="K54" s="15">
        <v>50</v>
      </c>
      <c r="L54" s="15">
        <v>50</v>
      </c>
      <c r="M54" s="15">
        <v>50</v>
      </c>
      <c r="N54" s="15">
        <v>50</v>
      </c>
      <c r="O54" s="16">
        <f t="shared" si="4"/>
        <v>600</v>
      </c>
    </row>
    <row r="55" spans="1:15" s="1" customFormat="1" ht="17.25" customHeight="1" x14ac:dyDescent="0.4">
      <c r="A55" s="12">
        <v>24</v>
      </c>
      <c r="B55" s="12" t="s">
        <v>46</v>
      </c>
      <c r="C55" s="15">
        <v>77</v>
      </c>
      <c r="D55" s="15">
        <v>77</v>
      </c>
      <c r="E55" s="15">
        <v>77</v>
      </c>
      <c r="F55" s="15">
        <v>77</v>
      </c>
      <c r="G55" s="15">
        <v>77</v>
      </c>
      <c r="H55" s="15">
        <v>77</v>
      </c>
      <c r="I55" s="15">
        <v>77</v>
      </c>
      <c r="J55" s="15">
        <v>77</v>
      </c>
      <c r="K55" s="15">
        <v>77</v>
      </c>
      <c r="L55" s="15">
        <v>77</v>
      </c>
      <c r="M55" s="15">
        <v>77</v>
      </c>
      <c r="N55" s="15">
        <v>77</v>
      </c>
      <c r="O55" s="16">
        <f t="shared" si="4"/>
        <v>924</v>
      </c>
    </row>
    <row r="56" spans="1:15" s="1" customFormat="1" ht="17.25" customHeight="1" x14ac:dyDescent="0.4">
      <c r="A56" s="12">
        <v>25</v>
      </c>
      <c r="B56" s="12" t="s">
        <v>47</v>
      </c>
      <c r="C56" s="15">
        <v>47</v>
      </c>
      <c r="D56" s="15">
        <v>47</v>
      </c>
      <c r="E56" s="15">
        <v>47</v>
      </c>
      <c r="F56" s="15">
        <v>47</v>
      </c>
      <c r="G56" s="15">
        <v>47</v>
      </c>
      <c r="H56" s="15">
        <v>47</v>
      </c>
      <c r="I56" s="15">
        <v>47</v>
      </c>
      <c r="J56" s="15">
        <v>47</v>
      </c>
      <c r="K56" s="15">
        <v>47</v>
      </c>
      <c r="L56" s="15">
        <v>47</v>
      </c>
      <c r="M56" s="15">
        <v>47</v>
      </c>
      <c r="N56" s="15">
        <v>47</v>
      </c>
      <c r="O56" s="16">
        <f t="shared" si="4"/>
        <v>564</v>
      </c>
    </row>
    <row r="57" spans="1:15" s="1" customFormat="1" ht="17.25" customHeight="1" x14ac:dyDescent="0.4">
      <c r="A57" s="12">
        <v>26</v>
      </c>
      <c r="B57" s="12" t="s">
        <v>48</v>
      </c>
      <c r="C57" s="15">
        <v>39</v>
      </c>
      <c r="D57" s="15">
        <v>39</v>
      </c>
      <c r="E57" s="15">
        <v>39</v>
      </c>
      <c r="F57" s="15">
        <v>39</v>
      </c>
      <c r="G57" s="15">
        <v>39</v>
      </c>
      <c r="H57" s="15">
        <v>39</v>
      </c>
      <c r="I57" s="15">
        <v>39</v>
      </c>
      <c r="J57" s="15">
        <v>39</v>
      </c>
      <c r="K57" s="15">
        <v>39</v>
      </c>
      <c r="L57" s="15">
        <v>39</v>
      </c>
      <c r="M57" s="15">
        <v>39</v>
      </c>
      <c r="N57" s="15">
        <v>39</v>
      </c>
      <c r="O57" s="16">
        <f t="shared" si="4"/>
        <v>468</v>
      </c>
    </row>
    <row r="58" spans="1:15" s="1" customFormat="1" ht="17.25" customHeight="1" x14ac:dyDescent="0.4">
      <c r="A58" s="12">
        <v>27</v>
      </c>
      <c r="B58" s="12" t="s">
        <v>49</v>
      </c>
      <c r="C58" s="15">
        <v>209</v>
      </c>
      <c r="D58" s="15">
        <v>209</v>
      </c>
      <c r="E58" s="15">
        <v>209</v>
      </c>
      <c r="F58" s="15">
        <v>209</v>
      </c>
      <c r="G58" s="15">
        <v>209</v>
      </c>
      <c r="H58" s="15">
        <v>209</v>
      </c>
      <c r="I58" s="15">
        <v>209</v>
      </c>
      <c r="J58" s="15">
        <v>209</v>
      </c>
      <c r="K58" s="15">
        <v>209</v>
      </c>
      <c r="L58" s="15">
        <v>209</v>
      </c>
      <c r="M58" s="15">
        <v>209</v>
      </c>
      <c r="N58" s="15">
        <v>209</v>
      </c>
      <c r="O58" s="16">
        <f t="shared" si="4"/>
        <v>2508</v>
      </c>
    </row>
    <row r="59" spans="1:15" s="1" customFormat="1" ht="17.25" customHeight="1" x14ac:dyDescent="0.4">
      <c r="A59" s="12">
        <v>28</v>
      </c>
      <c r="B59" s="12" t="s">
        <v>50</v>
      </c>
      <c r="C59" s="15">
        <v>96</v>
      </c>
      <c r="D59" s="15">
        <v>96</v>
      </c>
      <c r="E59" s="15">
        <v>96</v>
      </c>
      <c r="F59" s="15">
        <v>96</v>
      </c>
      <c r="G59" s="15">
        <v>96</v>
      </c>
      <c r="H59" s="15">
        <v>96</v>
      </c>
      <c r="I59" s="15">
        <v>96</v>
      </c>
      <c r="J59" s="15">
        <v>96</v>
      </c>
      <c r="K59" s="15">
        <v>96</v>
      </c>
      <c r="L59" s="15">
        <v>96</v>
      </c>
      <c r="M59" s="15">
        <v>96</v>
      </c>
      <c r="N59" s="15">
        <v>96</v>
      </c>
      <c r="O59" s="16">
        <f t="shared" si="4"/>
        <v>1152</v>
      </c>
    </row>
    <row r="60" spans="1:15" ht="17.25" customHeight="1" x14ac:dyDescent="0.4">
      <c r="A60" s="12">
        <v>29</v>
      </c>
      <c r="B60" s="12" t="s">
        <v>51</v>
      </c>
      <c r="C60" s="15">
        <v>82</v>
      </c>
      <c r="D60" s="15">
        <v>82</v>
      </c>
      <c r="E60" s="15">
        <v>82</v>
      </c>
      <c r="F60" s="15">
        <v>82</v>
      </c>
      <c r="G60" s="15">
        <v>82</v>
      </c>
      <c r="H60" s="15">
        <v>82</v>
      </c>
      <c r="I60" s="15">
        <v>82</v>
      </c>
      <c r="J60" s="15">
        <v>82</v>
      </c>
      <c r="K60" s="15">
        <v>82</v>
      </c>
      <c r="L60" s="15">
        <v>82</v>
      </c>
      <c r="M60" s="15">
        <v>82</v>
      </c>
      <c r="N60" s="15">
        <v>82</v>
      </c>
      <c r="O60" s="16">
        <f t="shared" si="4"/>
        <v>984</v>
      </c>
    </row>
    <row r="61" spans="1:15" ht="17.25" customHeight="1" x14ac:dyDescent="0.4">
      <c r="B61" s="28" t="s">
        <v>84</v>
      </c>
      <c r="C61" s="6">
        <f t="shared" ref="C61:O61" si="5">SUM(C32:C60)</f>
        <v>2473</v>
      </c>
      <c r="D61" s="6">
        <f t="shared" si="5"/>
        <v>2473</v>
      </c>
      <c r="E61" s="6">
        <f t="shared" si="5"/>
        <v>2473</v>
      </c>
      <c r="F61" s="6">
        <f t="shared" si="5"/>
        <v>2473</v>
      </c>
      <c r="G61" s="6">
        <f t="shared" si="5"/>
        <v>2473</v>
      </c>
      <c r="H61" s="6">
        <f t="shared" si="5"/>
        <v>2473</v>
      </c>
      <c r="I61" s="6">
        <f t="shared" si="5"/>
        <v>2473</v>
      </c>
      <c r="J61" s="6">
        <f t="shared" si="5"/>
        <v>2473</v>
      </c>
      <c r="K61" s="6">
        <f t="shared" si="5"/>
        <v>2473</v>
      </c>
      <c r="L61" s="6">
        <f t="shared" si="5"/>
        <v>2473</v>
      </c>
      <c r="M61" s="6">
        <f t="shared" si="5"/>
        <v>2473</v>
      </c>
      <c r="N61" s="6">
        <f t="shared" si="5"/>
        <v>2473</v>
      </c>
      <c r="O61" s="6">
        <f t="shared" si="5"/>
        <v>29676</v>
      </c>
    </row>
    <row r="62" spans="1:15" ht="17.25" customHeight="1" x14ac:dyDescent="0.4">
      <c r="A62" s="12">
        <v>1</v>
      </c>
      <c r="B62" s="12" t="s">
        <v>65</v>
      </c>
      <c r="C62" s="15">
        <v>361</v>
      </c>
      <c r="D62" s="15">
        <v>361</v>
      </c>
      <c r="E62" s="15">
        <v>361</v>
      </c>
      <c r="F62" s="2">
        <v>361</v>
      </c>
      <c r="G62" s="15">
        <v>361</v>
      </c>
      <c r="H62" s="15">
        <v>361</v>
      </c>
      <c r="I62" s="15">
        <v>361</v>
      </c>
      <c r="J62" s="15">
        <v>361</v>
      </c>
      <c r="K62" s="15">
        <v>361</v>
      </c>
      <c r="L62" s="15">
        <v>361</v>
      </c>
      <c r="M62" s="15">
        <v>361</v>
      </c>
      <c r="N62" s="15">
        <v>361</v>
      </c>
      <c r="O62" s="20">
        <f>SUM(C62:N62)</f>
        <v>4332</v>
      </c>
    </row>
    <row r="63" spans="1:15" ht="17.25" customHeight="1" x14ac:dyDescent="0.4">
      <c r="A63" s="12">
        <v>2</v>
      </c>
      <c r="B63" s="12" t="s">
        <v>101</v>
      </c>
      <c r="C63" s="15">
        <v>41</v>
      </c>
      <c r="D63" s="15">
        <v>41</v>
      </c>
      <c r="E63" s="15">
        <v>41</v>
      </c>
      <c r="F63" s="15">
        <v>41</v>
      </c>
      <c r="G63" s="15">
        <v>41</v>
      </c>
      <c r="H63" s="15">
        <v>41</v>
      </c>
      <c r="I63" s="15">
        <v>41</v>
      </c>
      <c r="J63" s="15">
        <v>41</v>
      </c>
      <c r="K63" s="15">
        <v>41</v>
      </c>
      <c r="L63" s="15">
        <v>41</v>
      </c>
      <c r="M63" s="15">
        <v>41</v>
      </c>
      <c r="N63" s="15">
        <v>41</v>
      </c>
      <c r="O63" s="31">
        <f t="shared" ref="O63" si="6">SUM(C63:N63)</f>
        <v>492</v>
      </c>
    </row>
    <row r="64" spans="1:15" s="1" customFormat="1" ht="17.25" customHeight="1" x14ac:dyDescent="0.4">
      <c r="A64"/>
      <c r="B64" s="29" t="s">
        <v>84</v>
      </c>
      <c r="C64" s="6">
        <f>SUM(C62:C63)</f>
        <v>402</v>
      </c>
      <c r="D64" s="6">
        <f t="shared" ref="D64:N64" si="7">SUM(D62:D63)</f>
        <v>402</v>
      </c>
      <c r="E64" s="6">
        <f t="shared" si="7"/>
        <v>402</v>
      </c>
      <c r="F64" s="6">
        <f t="shared" si="7"/>
        <v>402</v>
      </c>
      <c r="G64" s="6">
        <f t="shared" si="7"/>
        <v>402</v>
      </c>
      <c r="H64" s="6">
        <f t="shared" si="7"/>
        <v>402</v>
      </c>
      <c r="I64" s="6">
        <f t="shared" si="7"/>
        <v>402</v>
      </c>
      <c r="J64" s="6">
        <f t="shared" si="7"/>
        <v>402</v>
      </c>
      <c r="K64" s="6">
        <f t="shared" si="7"/>
        <v>402</v>
      </c>
      <c r="L64" s="6">
        <f t="shared" si="7"/>
        <v>402</v>
      </c>
      <c r="M64" s="6">
        <f t="shared" si="7"/>
        <v>402</v>
      </c>
      <c r="N64" s="6">
        <f t="shared" si="7"/>
        <v>402</v>
      </c>
      <c r="O64" s="6">
        <f>SUM(O62:O63)</f>
        <v>4824</v>
      </c>
    </row>
    <row r="65" spans="1:15" s="1" customFormat="1" ht="17.25" customHeight="1" x14ac:dyDescent="0.4">
      <c r="A65" s="12">
        <v>1</v>
      </c>
      <c r="B65" s="12" t="s">
        <v>90</v>
      </c>
      <c r="C65" s="15">
        <v>372</v>
      </c>
      <c r="D65" s="15">
        <v>372</v>
      </c>
      <c r="E65" s="15">
        <v>372</v>
      </c>
      <c r="F65" s="15">
        <v>372</v>
      </c>
      <c r="G65" s="15">
        <v>372</v>
      </c>
      <c r="H65" s="15">
        <v>372</v>
      </c>
      <c r="I65" s="15">
        <v>372</v>
      </c>
      <c r="J65" s="15">
        <v>372</v>
      </c>
      <c r="K65" s="15">
        <v>372</v>
      </c>
      <c r="L65" s="15">
        <v>372</v>
      </c>
      <c r="M65" s="15">
        <v>372</v>
      </c>
      <c r="N65" s="15">
        <v>372</v>
      </c>
      <c r="O65" s="31">
        <f t="shared" ref="O65:O75" si="8">SUM(C65:N65)</f>
        <v>4464</v>
      </c>
    </row>
    <row r="66" spans="1:15" s="1" customFormat="1" ht="17.25" customHeight="1" x14ac:dyDescent="0.4">
      <c r="A66" s="12">
        <v>2</v>
      </c>
      <c r="B66" s="12" t="s">
        <v>91</v>
      </c>
      <c r="C66" s="15">
        <v>78</v>
      </c>
      <c r="D66" s="15">
        <v>78</v>
      </c>
      <c r="E66" s="15">
        <v>78</v>
      </c>
      <c r="F66" s="15">
        <v>78</v>
      </c>
      <c r="G66" s="15">
        <v>78</v>
      </c>
      <c r="H66" s="15">
        <v>78</v>
      </c>
      <c r="I66" s="15">
        <v>78</v>
      </c>
      <c r="J66" s="15">
        <v>78</v>
      </c>
      <c r="K66" s="15">
        <v>78</v>
      </c>
      <c r="L66" s="15">
        <v>78</v>
      </c>
      <c r="M66" s="15">
        <v>78</v>
      </c>
      <c r="N66" s="15">
        <v>78</v>
      </c>
      <c r="O66" s="31">
        <f t="shared" si="8"/>
        <v>936</v>
      </c>
    </row>
    <row r="67" spans="1:15" s="1" customFormat="1" ht="17.25" customHeight="1" x14ac:dyDescent="0.4">
      <c r="A67" s="12">
        <v>3</v>
      </c>
      <c r="B67" s="12" t="s">
        <v>92</v>
      </c>
      <c r="C67" s="15">
        <v>29</v>
      </c>
      <c r="D67" s="15">
        <v>29</v>
      </c>
      <c r="E67" s="15">
        <v>29</v>
      </c>
      <c r="F67" s="15">
        <v>29</v>
      </c>
      <c r="G67" s="15">
        <v>29</v>
      </c>
      <c r="H67" s="15">
        <v>29</v>
      </c>
      <c r="I67" s="15">
        <v>29</v>
      </c>
      <c r="J67" s="15">
        <v>29</v>
      </c>
      <c r="K67" s="15">
        <v>29</v>
      </c>
      <c r="L67" s="15">
        <v>29</v>
      </c>
      <c r="M67" s="15">
        <v>29</v>
      </c>
      <c r="N67" s="15">
        <v>29</v>
      </c>
      <c r="O67" s="31">
        <f t="shared" si="8"/>
        <v>348</v>
      </c>
    </row>
    <row r="68" spans="1:15" s="1" customFormat="1" ht="17.25" customHeight="1" x14ac:dyDescent="0.4">
      <c r="A68" s="12">
        <v>4</v>
      </c>
      <c r="B68" s="12" t="s">
        <v>93</v>
      </c>
      <c r="C68" s="15">
        <v>18</v>
      </c>
      <c r="D68" s="15">
        <v>18</v>
      </c>
      <c r="E68" s="15">
        <v>18</v>
      </c>
      <c r="F68" s="15">
        <v>18</v>
      </c>
      <c r="G68" s="15">
        <v>18</v>
      </c>
      <c r="H68" s="15">
        <v>18</v>
      </c>
      <c r="I68" s="15">
        <v>18</v>
      </c>
      <c r="J68" s="15">
        <v>18</v>
      </c>
      <c r="K68" s="15">
        <v>18</v>
      </c>
      <c r="L68" s="15">
        <v>18</v>
      </c>
      <c r="M68" s="15">
        <v>18</v>
      </c>
      <c r="N68" s="15">
        <v>18</v>
      </c>
      <c r="O68" s="31">
        <f t="shared" si="8"/>
        <v>216</v>
      </c>
    </row>
    <row r="69" spans="1:15" s="1" customFormat="1" ht="17.25" customHeight="1" x14ac:dyDescent="0.4">
      <c r="A69" s="12">
        <v>5</v>
      </c>
      <c r="B69" s="12" t="s">
        <v>94</v>
      </c>
      <c r="C69" s="15">
        <v>62</v>
      </c>
      <c r="D69" s="15">
        <v>62</v>
      </c>
      <c r="E69" s="15">
        <v>62</v>
      </c>
      <c r="F69" s="15">
        <v>62</v>
      </c>
      <c r="G69" s="15">
        <v>62</v>
      </c>
      <c r="H69" s="15">
        <v>62</v>
      </c>
      <c r="I69" s="15">
        <v>62</v>
      </c>
      <c r="J69" s="15">
        <v>62</v>
      </c>
      <c r="K69" s="15">
        <v>62</v>
      </c>
      <c r="L69" s="15">
        <v>62</v>
      </c>
      <c r="M69" s="15">
        <v>62</v>
      </c>
      <c r="N69" s="15">
        <v>62</v>
      </c>
      <c r="O69" s="31">
        <f t="shared" si="8"/>
        <v>744</v>
      </c>
    </row>
    <row r="70" spans="1:15" s="1" customFormat="1" ht="17.25" customHeight="1" x14ac:dyDescent="0.4">
      <c r="A70" s="12">
        <v>6</v>
      </c>
      <c r="B70" s="12" t="s">
        <v>95</v>
      </c>
      <c r="C70" s="15">
        <v>36</v>
      </c>
      <c r="D70" s="15">
        <v>36</v>
      </c>
      <c r="E70" s="15">
        <v>36</v>
      </c>
      <c r="F70" s="15">
        <v>36</v>
      </c>
      <c r="G70" s="15">
        <v>36</v>
      </c>
      <c r="H70" s="15">
        <v>36</v>
      </c>
      <c r="I70" s="15">
        <v>36</v>
      </c>
      <c r="J70" s="15">
        <v>36</v>
      </c>
      <c r="K70" s="15">
        <v>36</v>
      </c>
      <c r="L70" s="15">
        <v>36</v>
      </c>
      <c r="M70" s="15">
        <v>36</v>
      </c>
      <c r="N70" s="15">
        <v>36</v>
      </c>
      <c r="O70" s="31">
        <f t="shared" si="8"/>
        <v>432</v>
      </c>
    </row>
    <row r="71" spans="1:15" s="1" customFormat="1" ht="17.25" customHeight="1" x14ac:dyDescent="0.4">
      <c r="A71" s="12">
        <v>7</v>
      </c>
      <c r="B71" s="12" t="s">
        <v>96</v>
      </c>
      <c r="C71" s="15">
        <v>20</v>
      </c>
      <c r="D71" s="15">
        <v>20</v>
      </c>
      <c r="E71" s="15">
        <v>20</v>
      </c>
      <c r="F71" s="15">
        <v>20</v>
      </c>
      <c r="G71" s="15">
        <v>20</v>
      </c>
      <c r="H71" s="15">
        <v>20</v>
      </c>
      <c r="I71" s="15">
        <v>20</v>
      </c>
      <c r="J71" s="15">
        <v>20</v>
      </c>
      <c r="K71" s="15">
        <v>20</v>
      </c>
      <c r="L71" s="15">
        <v>20</v>
      </c>
      <c r="M71" s="15">
        <v>20</v>
      </c>
      <c r="N71" s="15">
        <v>20</v>
      </c>
      <c r="O71" s="31">
        <f t="shared" si="8"/>
        <v>240</v>
      </c>
    </row>
    <row r="72" spans="1:15" s="1" customFormat="1" ht="17.25" customHeight="1" x14ac:dyDescent="0.4">
      <c r="A72" s="12">
        <v>8</v>
      </c>
      <c r="B72" s="12" t="s">
        <v>97</v>
      </c>
      <c r="C72" s="15">
        <v>108</v>
      </c>
      <c r="D72" s="15">
        <v>108</v>
      </c>
      <c r="E72" s="15">
        <v>108</v>
      </c>
      <c r="F72" s="15">
        <v>108</v>
      </c>
      <c r="G72" s="15">
        <v>108</v>
      </c>
      <c r="H72" s="15">
        <v>108</v>
      </c>
      <c r="I72" s="15">
        <v>108</v>
      </c>
      <c r="J72" s="15">
        <v>108</v>
      </c>
      <c r="K72" s="15">
        <v>108</v>
      </c>
      <c r="L72" s="15">
        <v>108</v>
      </c>
      <c r="M72" s="15">
        <v>108</v>
      </c>
      <c r="N72" s="15">
        <v>108</v>
      </c>
      <c r="O72" s="31">
        <f t="shared" si="8"/>
        <v>1296</v>
      </c>
    </row>
    <row r="73" spans="1:15" s="1" customFormat="1" ht="17.25" customHeight="1" x14ac:dyDescent="0.4">
      <c r="A73" s="12">
        <v>9</v>
      </c>
      <c r="B73" s="12" t="s">
        <v>98</v>
      </c>
      <c r="C73" s="15">
        <v>84</v>
      </c>
      <c r="D73" s="15">
        <v>84</v>
      </c>
      <c r="E73" s="15">
        <v>84</v>
      </c>
      <c r="F73" s="15">
        <v>84</v>
      </c>
      <c r="G73" s="15">
        <v>84</v>
      </c>
      <c r="H73" s="15">
        <v>84</v>
      </c>
      <c r="I73" s="15">
        <v>84</v>
      </c>
      <c r="J73" s="15">
        <v>84</v>
      </c>
      <c r="K73" s="15">
        <v>84</v>
      </c>
      <c r="L73" s="15">
        <v>84</v>
      </c>
      <c r="M73" s="15">
        <v>84</v>
      </c>
      <c r="N73" s="15">
        <v>84</v>
      </c>
      <c r="O73" s="31">
        <f t="shared" si="8"/>
        <v>1008</v>
      </c>
    </row>
    <row r="74" spans="1:15" s="1" customFormat="1" ht="17.25" customHeight="1" x14ac:dyDescent="0.4">
      <c r="A74" s="12">
        <v>10</v>
      </c>
      <c r="B74" s="12" t="s">
        <v>99</v>
      </c>
      <c r="C74" s="15">
        <v>76</v>
      </c>
      <c r="D74" s="15">
        <v>76</v>
      </c>
      <c r="E74" s="15">
        <v>76</v>
      </c>
      <c r="F74" s="15">
        <v>76</v>
      </c>
      <c r="G74" s="15">
        <v>76</v>
      </c>
      <c r="H74" s="15">
        <v>76</v>
      </c>
      <c r="I74" s="15">
        <v>76</v>
      </c>
      <c r="J74" s="15">
        <v>76</v>
      </c>
      <c r="K74" s="15">
        <v>76</v>
      </c>
      <c r="L74" s="15">
        <v>76</v>
      </c>
      <c r="M74" s="15">
        <v>76</v>
      </c>
      <c r="N74" s="15">
        <v>76</v>
      </c>
      <c r="O74" s="31">
        <f t="shared" si="8"/>
        <v>912</v>
      </c>
    </row>
    <row r="75" spans="1:15" s="1" customFormat="1" ht="17.25" customHeight="1" x14ac:dyDescent="0.4">
      <c r="A75" s="12">
        <v>11</v>
      </c>
      <c r="B75" s="12" t="s">
        <v>100</v>
      </c>
      <c r="C75" s="15">
        <v>292</v>
      </c>
      <c r="D75" s="15">
        <v>292</v>
      </c>
      <c r="E75" s="15">
        <v>292</v>
      </c>
      <c r="F75" s="15">
        <v>292</v>
      </c>
      <c r="G75" s="15">
        <v>292</v>
      </c>
      <c r="H75" s="15">
        <v>292</v>
      </c>
      <c r="I75" s="15">
        <v>292</v>
      </c>
      <c r="J75" s="15">
        <v>292</v>
      </c>
      <c r="K75" s="15">
        <v>292</v>
      </c>
      <c r="L75" s="15">
        <v>292</v>
      </c>
      <c r="M75" s="15">
        <v>292</v>
      </c>
      <c r="N75" s="15">
        <v>292</v>
      </c>
      <c r="O75" s="31">
        <f t="shared" si="8"/>
        <v>3504</v>
      </c>
    </row>
    <row r="76" spans="1:15" s="1" customFormat="1" ht="17.25" customHeight="1" x14ac:dyDescent="0.4">
      <c r="A76"/>
      <c r="B76" s="29"/>
      <c r="C76" s="6">
        <f t="shared" ref="C76:O76" si="9">SUM(C65:C75)</f>
        <v>1175</v>
      </c>
      <c r="D76" s="6">
        <f t="shared" si="9"/>
        <v>1175</v>
      </c>
      <c r="E76" s="6">
        <f t="shared" si="9"/>
        <v>1175</v>
      </c>
      <c r="F76" s="6">
        <f t="shared" si="9"/>
        <v>1175</v>
      </c>
      <c r="G76" s="6">
        <f t="shared" si="9"/>
        <v>1175</v>
      </c>
      <c r="H76" s="6">
        <f t="shared" si="9"/>
        <v>1175</v>
      </c>
      <c r="I76" s="6">
        <f t="shared" si="9"/>
        <v>1175</v>
      </c>
      <c r="J76" s="6">
        <f t="shared" si="9"/>
        <v>1175</v>
      </c>
      <c r="K76" s="6">
        <f t="shared" si="9"/>
        <v>1175</v>
      </c>
      <c r="L76" s="6">
        <f t="shared" si="9"/>
        <v>1175</v>
      </c>
      <c r="M76" s="6">
        <f t="shared" si="9"/>
        <v>1175</v>
      </c>
      <c r="N76" s="6">
        <f t="shared" si="9"/>
        <v>1175</v>
      </c>
      <c r="O76" s="6">
        <f t="shared" si="9"/>
        <v>14100</v>
      </c>
    </row>
    <row r="77" spans="1:15" s="1" customFormat="1" ht="17.25" customHeight="1" x14ac:dyDescent="0.4">
      <c r="A77"/>
      <c r="B7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s="1" customFormat="1" ht="17.25" customHeight="1" x14ac:dyDescent="0.4">
      <c r="A78" t="s">
        <v>69</v>
      </c>
      <c r="B78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s="1" customFormat="1" ht="17.25" customHeight="1" x14ac:dyDescent="0.4">
      <c r="A79" s="47" t="s">
        <v>2</v>
      </c>
      <c r="B79" s="48" t="s">
        <v>3</v>
      </c>
      <c r="C79" s="17" t="s">
        <v>11</v>
      </c>
      <c r="D79" s="17" t="s">
        <v>12</v>
      </c>
      <c r="E79" s="17" t="s">
        <v>13</v>
      </c>
      <c r="F79" s="17" t="s">
        <v>14</v>
      </c>
      <c r="G79" s="17" t="s">
        <v>15</v>
      </c>
      <c r="H79" s="17" t="s">
        <v>16</v>
      </c>
      <c r="I79" s="17" t="s">
        <v>17</v>
      </c>
      <c r="J79" s="17" t="s">
        <v>18</v>
      </c>
      <c r="K79" s="17" t="s">
        <v>19</v>
      </c>
      <c r="L79" s="17" t="s">
        <v>20</v>
      </c>
      <c r="M79" s="17" t="s">
        <v>21</v>
      </c>
      <c r="N79" s="17" t="s">
        <v>22</v>
      </c>
      <c r="O79" s="17" t="s">
        <v>4</v>
      </c>
    </row>
    <row r="80" spans="1:15" s="1" customFormat="1" ht="17.25" customHeight="1" x14ac:dyDescent="0.4">
      <c r="A80" s="47"/>
      <c r="B80" s="49"/>
      <c r="C80" s="17" t="s">
        <v>5</v>
      </c>
      <c r="D80" s="17" t="s">
        <v>5</v>
      </c>
      <c r="E80" s="17" t="s">
        <v>5</v>
      </c>
      <c r="F80" s="17" t="s">
        <v>5</v>
      </c>
      <c r="G80" s="17" t="s">
        <v>5</v>
      </c>
      <c r="H80" s="17" t="s">
        <v>5</v>
      </c>
      <c r="I80" s="17" t="s">
        <v>6</v>
      </c>
      <c r="J80" s="17" t="s">
        <v>5</v>
      </c>
      <c r="K80" s="17" t="s">
        <v>5</v>
      </c>
      <c r="L80" s="17" t="s">
        <v>5</v>
      </c>
      <c r="M80" s="17" t="s">
        <v>5</v>
      </c>
      <c r="N80" s="17" t="s">
        <v>5</v>
      </c>
      <c r="O80" s="17" t="s">
        <v>5</v>
      </c>
    </row>
    <row r="81" spans="1:15" s="1" customFormat="1" ht="17.25" customHeight="1" x14ac:dyDescent="0.4">
      <c r="A81" s="12">
        <v>1</v>
      </c>
      <c r="B81" s="12" t="s">
        <v>24</v>
      </c>
      <c r="C81" s="15">
        <v>25470</v>
      </c>
      <c r="D81" s="15">
        <v>23582</v>
      </c>
      <c r="E81" s="15">
        <v>26656</v>
      </c>
      <c r="F81" s="15">
        <v>39414</v>
      </c>
      <c r="G81" s="15">
        <v>44883</v>
      </c>
      <c r="H81" s="15">
        <v>36600</v>
      </c>
      <c r="I81" s="15">
        <v>25119</v>
      </c>
      <c r="J81" s="15">
        <v>30006</v>
      </c>
      <c r="K81" s="15">
        <v>41292</v>
      </c>
      <c r="L81" s="15">
        <v>46349</v>
      </c>
      <c r="M81" s="15">
        <v>40844</v>
      </c>
      <c r="N81" s="15">
        <v>43890</v>
      </c>
      <c r="O81" s="16">
        <f t="shared" ref="O81:O109" si="10">SUM(C81:N81)</f>
        <v>424105</v>
      </c>
    </row>
    <row r="82" spans="1:15" s="1" customFormat="1" ht="17.25" customHeight="1" x14ac:dyDescent="0.4">
      <c r="A82" s="12">
        <v>2</v>
      </c>
      <c r="B82" s="12" t="s">
        <v>25</v>
      </c>
      <c r="C82" s="15">
        <v>6975</v>
      </c>
      <c r="D82" s="15">
        <v>6520</v>
      </c>
      <c r="E82" s="15">
        <v>6770</v>
      </c>
      <c r="F82" s="15">
        <v>8820</v>
      </c>
      <c r="G82" s="15">
        <v>9603</v>
      </c>
      <c r="H82" s="15">
        <v>8307</v>
      </c>
      <c r="I82" s="15">
        <v>6732</v>
      </c>
      <c r="J82" s="15">
        <v>7996</v>
      </c>
      <c r="K82" s="15">
        <v>9486</v>
      </c>
      <c r="L82" s="15">
        <v>10926</v>
      </c>
      <c r="M82" s="15">
        <v>10291</v>
      </c>
      <c r="N82" s="15">
        <v>10675</v>
      </c>
      <c r="O82" s="16">
        <f t="shared" si="10"/>
        <v>103101</v>
      </c>
    </row>
    <row r="83" spans="1:15" s="1" customFormat="1" ht="17.25" customHeight="1" x14ac:dyDescent="0.4">
      <c r="A83" s="12">
        <v>3</v>
      </c>
      <c r="B83" s="12" t="s">
        <v>26</v>
      </c>
      <c r="C83" s="15">
        <v>5685</v>
      </c>
      <c r="D83" s="15">
        <v>4994</v>
      </c>
      <c r="E83" s="15">
        <v>5657</v>
      </c>
      <c r="F83" s="15">
        <v>7585</v>
      </c>
      <c r="G83" s="15">
        <v>8301</v>
      </c>
      <c r="H83" s="15">
        <v>6858</v>
      </c>
      <c r="I83" s="15">
        <v>5158</v>
      </c>
      <c r="J83" s="15">
        <v>6565</v>
      </c>
      <c r="K83" s="15">
        <v>8740</v>
      </c>
      <c r="L83" s="15">
        <v>9710</v>
      </c>
      <c r="M83" s="15">
        <v>8913</v>
      </c>
      <c r="N83" s="15">
        <v>9039</v>
      </c>
      <c r="O83" s="16">
        <f t="shared" si="10"/>
        <v>87205</v>
      </c>
    </row>
    <row r="84" spans="1:15" s="1" customFormat="1" ht="17.25" customHeight="1" x14ac:dyDescent="0.4">
      <c r="A84" s="12">
        <v>4</v>
      </c>
      <c r="B84" s="12" t="s">
        <v>27</v>
      </c>
      <c r="C84" s="15">
        <v>4405</v>
      </c>
      <c r="D84" s="15">
        <v>4075</v>
      </c>
      <c r="E84" s="15">
        <v>4085</v>
      </c>
      <c r="F84" s="15">
        <v>5363</v>
      </c>
      <c r="G84" s="15">
        <v>5700</v>
      </c>
      <c r="H84" s="15">
        <v>4516</v>
      </c>
      <c r="I84" s="15">
        <v>4017</v>
      </c>
      <c r="J84" s="15">
        <v>4907</v>
      </c>
      <c r="K84" s="15">
        <v>6682</v>
      </c>
      <c r="L84" s="15">
        <v>7767</v>
      </c>
      <c r="M84" s="15">
        <v>7187</v>
      </c>
      <c r="N84" s="15">
        <v>7761</v>
      </c>
      <c r="O84" s="16">
        <f t="shared" si="10"/>
        <v>66465</v>
      </c>
    </row>
    <row r="85" spans="1:15" s="1" customFormat="1" ht="17.25" customHeight="1" x14ac:dyDescent="0.4">
      <c r="A85" s="12">
        <v>5</v>
      </c>
      <c r="B85" s="12" t="s">
        <v>102</v>
      </c>
      <c r="C85" s="15">
        <v>7163</v>
      </c>
      <c r="D85" s="15">
        <v>5273</v>
      </c>
      <c r="E85" s="15">
        <v>5943</v>
      </c>
      <c r="F85" s="15">
        <v>7449</v>
      </c>
      <c r="G85" s="15">
        <v>9313</v>
      </c>
      <c r="H85" s="15">
        <v>9607</v>
      </c>
      <c r="I85" s="15">
        <v>5953</v>
      </c>
      <c r="J85" s="15">
        <v>5091</v>
      </c>
      <c r="K85" s="15">
        <v>7139</v>
      </c>
      <c r="L85" s="15">
        <v>6992</v>
      </c>
      <c r="M85" s="15">
        <v>8146</v>
      </c>
      <c r="N85" s="15">
        <v>7666</v>
      </c>
      <c r="O85" s="16">
        <f t="shared" si="10"/>
        <v>85735</v>
      </c>
    </row>
    <row r="86" spans="1:15" s="1" customFormat="1" ht="17.25" customHeight="1" x14ac:dyDescent="0.4">
      <c r="A86" s="12">
        <v>6</v>
      </c>
      <c r="B86" s="12" t="s">
        <v>28</v>
      </c>
      <c r="C86" s="15">
        <v>13172</v>
      </c>
      <c r="D86" s="15">
        <v>13032</v>
      </c>
      <c r="E86" s="15">
        <v>16021</v>
      </c>
      <c r="F86" s="15">
        <v>17140</v>
      </c>
      <c r="G86" s="15">
        <v>12692</v>
      </c>
      <c r="H86" s="15">
        <v>14793</v>
      </c>
      <c r="I86" s="15">
        <v>13190</v>
      </c>
      <c r="J86" s="15">
        <v>14501</v>
      </c>
      <c r="K86" s="15">
        <v>15108</v>
      </c>
      <c r="L86" s="15">
        <v>15449</v>
      </c>
      <c r="M86" s="15">
        <v>15992</v>
      </c>
      <c r="N86" s="15">
        <v>15678</v>
      </c>
      <c r="O86" s="16">
        <f t="shared" si="10"/>
        <v>176768</v>
      </c>
    </row>
    <row r="87" spans="1:15" s="1" customFormat="1" ht="17.25" customHeight="1" x14ac:dyDescent="0.4">
      <c r="A87" s="12">
        <v>7</v>
      </c>
      <c r="B87" s="12" t="s">
        <v>29</v>
      </c>
      <c r="C87" s="15">
        <v>6362</v>
      </c>
      <c r="D87" s="15">
        <v>6879</v>
      </c>
      <c r="E87" s="15">
        <v>9950</v>
      </c>
      <c r="F87" s="15">
        <v>14242</v>
      </c>
      <c r="G87" s="15">
        <v>7049</v>
      </c>
      <c r="H87" s="15">
        <v>10747</v>
      </c>
      <c r="I87" s="15">
        <v>7610</v>
      </c>
      <c r="J87" s="15">
        <v>8084</v>
      </c>
      <c r="K87" s="15">
        <v>7939</v>
      </c>
      <c r="L87" s="15">
        <v>8776</v>
      </c>
      <c r="M87" s="15">
        <v>7887</v>
      </c>
      <c r="N87" s="15">
        <v>8237</v>
      </c>
      <c r="O87" s="16">
        <f t="shared" si="10"/>
        <v>103762</v>
      </c>
    </row>
    <row r="88" spans="1:15" s="1" customFormat="1" ht="17.25" customHeight="1" x14ac:dyDescent="0.4">
      <c r="A88" s="12">
        <v>8</v>
      </c>
      <c r="B88" s="12" t="s">
        <v>30</v>
      </c>
      <c r="C88" s="15">
        <v>4928</v>
      </c>
      <c r="D88" s="15">
        <v>5430</v>
      </c>
      <c r="E88" s="15">
        <v>9101</v>
      </c>
      <c r="F88" s="15">
        <v>12779</v>
      </c>
      <c r="G88" s="15">
        <v>6355</v>
      </c>
      <c r="H88" s="15">
        <v>8275</v>
      </c>
      <c r="I88" s="15">
        <v>6217</v>
      </c>
      <c r="J88" s="15">
        <v>6637</v>
      </c>
      <c r="K88" s="15">
        <v>6997</v>
      </c>
      <c r="L88" s="15">
        <v>7982</v>
      </c>
      <c r="M88" s="15">
        <v>7492</v>
      </c>
      <c r="N88" s="15">
        <v>6590</v>
      </c>
      <c r="O88" s="16">
        <f t="shared" si="10"/>
        <v>88783</v>
      </c>
    </row>
    <row r="89" spans="1:15" s="1" customFormat="1" ht="17.25" customHeight="1" x14ac:dyDescent="0.4">
      <c r="A89" s="12">
        <v>9</v>
      </c>
      <c r="B89" s="12" t="s">
        <v>31</v>
      </c>
      <c r="C89" s="15">
        <v>3808</v>
      </c>
      <c r="D89" s="15">
        <v>4066</v>
      </c>
      <c r="E89" s="15">
        <v>6282</v>
      </c>
      <c r="F89" s="15">
        <v>8707</v>
      </c>
      <c r="G89" s="15">
        <v>4030</v>
      </c>
      <c r="H89" s="15">
        <v>6052</v>
      </c>
      <c r="I89" s="15">
        <v>3945</v>
      </c>
      <c r="J89" s="15">
        <v>4191</v>
      </c>
      <c r="K89" s="15">
        <v>5663</v>
      </c>
      <c r="L89" s="15">
        <v>6678</v>
      </c>
      <c r="M89" s="15">
        <v>5419</v>
      </c>
      <c r="N89" s="15">
        <v>5451</v>
      </c>
      <c r="O89" s="16">
        <f t="shared" si="10"/>
        <v>64292</v>
      </c>
    </row>
    <row r="90" spans="1:15" s="1" customFormat="1" ht="17.25" customHeight="1" x14ac:dyDescent="0.4">
      <c r="A90" s="12">
        <v>10</v>
      </c>
      <c r="B90" s="12" t="s">
        <v>32</v>
      </c>
      <c r="C90" s="15">
        <v>4845</v>
      </c>
      <c r="D90" s="15">
        <v>4857</v>
      </c>
      <c r="E90" s="15">
        <v>8014</v>
      </c>
      <c r="F90" s="15">
        <v>7587</v>
      </c>
      <c r="G90" s="15">
        <v>2883</v>
      </c>
      <c r="H90" s="15">
        <v>5055</v>
      </c>
      <c r="I90" s="15">
        <v>4643</v>
      </c>
      <c r="J90" s="15">
        <v>5541</v>
      </c>
      <c r="K90" s="15">
        <v>5473</v>
      </c>
      <c r="L90" s="15">
        <v>6220</v>
      </c>
      <c r="M90" s="15">
        <v>6330</v>
      </c>
      <c r="N90" s="15">
        <v>5851</v>
      </c>
      <c r="O90" s="16">
        <f t="shared" si="10"/>
        <v>67299</v>
      </c>
    </row>
    <row r="91" spans="1:15" s="1" customFormat="1" ht="17.25" customHeight="1" x14ac:dyDescent="0.4">
      <c r="A91" s="12">
        <v>11</v>
      </c>
      <c r="B91" s="12" t="s">
        <v>33</v>
      </c>
      <c r="C91" s="15">
        <v>5683</v>
      </c>
      <c r="D91" s="15">
        <v>5046</v>
      </c>
      <c r="E91" s="15">
        <v>8586</v>
      </c>
      <c r="F91" s="15">
        <v>12514</v>
      </c>
      <c r="G91" s="15">
        <v>5269</v>
      </c>
      <c r="H91" s="15">
        <v>9219</v>
      </c>
      <c r="I91" s="15">
        <v>4902</v>
      </c>
      <c r="J91" s="15">
        <v>8713</v>
      </c>
      <c r="K91" s="15">
        <v>13136</v>
      </c>
      <c r="L91" s="15">
        <v>20905</v>
      </c>
      <c r="M91" s="15">
        <v>18731</v>
      </c>
      <c r="N91" s="15">
        <v>16437</v>
      </c>
      <c r="O91" s="16">
        <f t="shared" si="10"/>
        <v>129141</v>
      </c>
    </row>
    <row r="92" spans="1:15" s="1" customFormat="1" ht="17.25" customHeight="1" x14ac:dyDescent="0.4">
      <c r="A92" s="12">
        <v>12</v>
      </c>
      <c r="B92" s="12" t="s">
        <v>34</v>
      </c>
      <c r="C92" s="15">
        <v>2492</v>
      </c>
      <c r="D92" s="15">
        <v>2699</v>
      </c>
      <c r="E92" s="15">
        <v>3612</v>
      </c>
      <c r="F92" s="15">
        <v>8011</v>
      </c>
      <c r="G92" s="15">
        <v>3571</v>
      </c>
      <c r="H92" s="15">
        <v>3561</v>
      </c>
      <c r="I92" s="15">
        <v>2707</v>
      </c>
      <c r="J92" s="15">
        <v>2762</v>
      </c>
      <c r="K92" s="15">
        <v>2637</v>
      </c>
      <c r="L92" s="15">
        <v>2632</v>
      </c>
      <c r="M92" s="15">
        <v>2426</v>
      </c>
      <c r="N92" s="15">
        <v>2601</v>
      </c>
      <c r="O92" s="16">
        <f t="shared" si="10"/>
        <v>39711</v>
      </c>
    </row>
    <row r="93" spans="1:15" s="1" customFormat="1" ht="17.25" customHeight="1" x14ac:dyDescent="0.4">
      <c r="A93" s="12">
        <v>13</v>
      </c>
      <c r="B93" s="12" t="s">
        <v>35</v>
      </c>
      <c r="C93" s="15">
        <v>3424</v>
      </c>
      <c r="D93" s="15">
        <v>3665</v>
      </c>
      <c r="E93" s="15">
        <v>6212</v>
      </c>
      <c r="F93" s="15">
        <v>9638</v>
      </c>
      <c r="G93" s="15">
        <v>3857</v>
      </c>
      <c r="H93" s="15">
        <v>5378</v>
      </c>
      <c r="I93" s="15">
        <v>3912</v>
      </c>
      <c r="J93" s="15">
        <v>4180</v>
      </c>
      <c r="K93" s="15">
        <v>4385</v>
      </c>
      <c r="L93" s="15">
        <v>4320</v>
      </c>
      <c r="M93" s="15">
        <v>4044</v>
      </c>
      <c r="N93" s="15">
        <v>3941</v>
      </c>
      <c r="O93" s="16">
        <f t="shared" si="10"/>
        <v>56956</v>
      </c>
    </row>
    <row r="94" spans="1:15" s="1" customFormat="1" ht="17.25" customHeight="1" x14ac:dyDescent="0.4">
      <c r="A94" s="12">
        <v>14</v>
      </c>
      <c r="B94" s="12" t="s">
        <v>36</v>
      </c>
      <c r="C94" s="15">
        <v>11985</v>
      </c>
      <c r="D94" s="15">
        <v>15376</v>
      </c>
      <c r="E94" s="15">
        <v>18039</v>
      </c>
      <c r="F94" s="15">
        <v>23765</v>
      </c>
      <c r="G94" s="15">
        <v>12610</v>
      </c>
      <c r="H94" s="15">
        <v>21789</v>
      </c>
      <c r="I94" s="15">
        <v>13957</v>
      </c>
      <c r="J94" s="15">
        <v>13032</v>
      </c>
      <c r="K94" s="15">
        <v>13431</v>
      </c>
      <c r="L94" s="15">
        <v>15197</v>
      </c>
      <c r="M94" s="15">
        <v>14629</v>
      </c>
      <c r="N94" s="15">
        <v>13654</v>
      </c>
      <c r="O94" s="16">
        <f t="shared" si="10"/>
        <v>187464</v>
      </c>
    </row>
    <row r="95" spans="1:15" s="1" customFormat="1" ht="17.25" customHeight="1" x14ac:dyDescent="0.4">
      <c r="A95" s="12">
        <v>15</v>
      </c>
      <c r="B95" s="12" t="s">
        <v>37</v>
      </c>
      <c r="C95" s="15">
        <v>3952</v>
      </c>
      <c r="D95" s="15">
        <v>4190</v>
      </c>
      <c r="E95" s="15">
        <v>4425</v>
      </c>
      <c r="F95" s="15">
        <v>6220</v>
      </c>
      <c r="G95" s="15">
        <v>3884</v>
      </c>
      <c r="H95" s="15">
        <v>5736</v>
      </c>
      <c r="I95" s="15">
        <v>5211</v>
      </c>
      <c r="J95" s="15">
        <v>5994</v>
      </c>
      <c r="K95" s="15">
        <v>4956</v>
      </c>
      <c r="L95" s="15">
        <v>5376</v>
      </c>
      <c r="M95" s="15">
        <v>5232</v>
      </c>
      <c r="N95" s="15">
        <v>4806</v>
      </c>
      <c r="O95" s="16">
        <f t="shared" si="10"/>
        <v>59982</v>
      </c>
    </row>
    <row r="96" spans="1:15" s="1" customFormat="1" ht="17.25" customHeight="1" x14ac:dyDescent="0.4">
      <c r="A96" s="12">
        <v>16</v>
      </c>
      <c r="B96" s="12" t="s">
        <v>38</v>
      </c>
      <c r="C96" s="15">
        <v>2787</v>
      </c>
      <c r="D96" s="15">
        <v>2888</v>
      </c>
      <c r="E96" s="15">
        <v>5487</v>
      </c>
      <c r="F96" s="15">
        <v>8299</v>
      </c>
      <c r="G96" s="15">
        <v>3522</v>
      </c>
      <c r="H96" s="15">
        <v>4906</v>
      </c>
      <c r="I96" s="15">
        <v>3061</v>
      </c>
      <c r="J96" s="15">
        <v>3068</v>
      </c>
      <c r="K96" s="15">
        <v>3052</v>
      </c>
      <c r="L96" s="15">
        <v>3023</v>
      </c>
      <c r="M96" s="15">
        <v>3033</v>
      </c>
      <c r="N96" s="15">
        <v>3342</v>
      </c>
      <c r="O96" s="16">
        <f t="shared" si="10"/>
        <v>46468</v>
      </c>
    </row>
    <row r="97" spans="1:15" s="1" customFormat="1" ht="17.25" customHeight="1" x14ac:dyDescent="0.4">
      <c r="A97" s="12">
        <v>17</v>
      </c>
      <c r="B97" s="12" t="s">
        <v>39</v>
      </c>
      <c r="C97" s="15">
        <v>3054</v>
      </c>
      <c r="D97" s="15">
        <v>3184</v>
      </c>
      <c r="E97" s="15">
        <v>6140</v>
      </c>
      <c r="F97" s="15">
        <v>6556</v>
      </c>
      <c r="G97" s="15">
        <v>2858</v>
      </c>
      <c r="H97" s="15">
        <v>4682</v>
      </c>
      <c r="I97" s="15">
        <v>3764</v>
      </c>
      <c r="J97" s="15">
        <v>4077</v>
      </c>
      <c r="K97" s="15">
        <v>3879</v>
      </c>
      <c r="L97" s="15">
        <v>3655</v>
      </c>
      <c r="M97" s="15">
        <v>3982</v>
      </c>
      <c r="N97" s="15">
        <v>3991</v>
      </c>
      <c r="O97" s="16">
        <f t="shared" si="10"/>
        <v>49822</v>
      </c>
    </row>
    <row r="98" spans="1:15" s="1" customFormat="1" ht="17.25" customHeight="1" x14ac:dyDescent="0.4">
      <c r="A98" s="12">
        <v>18</v>
      </c>
      <c r="B98" s="12" t="s">
        <v>40</v>
      </c>
      <c r="C98" s="15">
        <v>6640</v>
      </c>
      <c r="D98" s="15">
        <v>7388</v>
      </c>
      <c r="E98" s="15">
        <v>9045</v>
      </c>
      <c r="F98" s="15">
        <v>10618</v>
      </c>
      <c r="G98" s="15">
        <v>6246</v>
      </c>
      <c r="H98" s="15">
        <v>10511</v>
      </c>
      <c r="I98" s="15">
        <v>7668</v>
      </c>
      <c r="J98" s="15">
        <v>8764</v>
      </c>
      <c r="K98" s="15">
        <v>10198</v>
      </c>
      <c r="L98" s="15">
        <v>13630</v>
      </c>
      <c r="M98" s="15">
        <v>10764</v>
      </c>
      <c r="N98" s="15">
        <v>11164</v>
      </c>
      <c r="O98" s="16">
        <f t="shared" si="10"/>
        <v>112636</v>
      </c>
    </row>
    <row r="99" spans="1:15" s="1" customFormat="1" ht="17.25" customHeight="1" x14ac:dyDescent="0.4">
      <c r="A99" s="12">
        <v>19</v>
      </c>
      <c r="B99" s="12" t="s">
        <v>41</v>
      </c>
      <c r="C99" s="15">
        <v>8588</v>
      </c>
      <c r="D99" s="15">
        <v>8748</v>
      </c>
      <c r="E99" s="15">
        <v>10334</v>
      </c>
      <c r="F99" s="15">
        <v>13120</v>
      </c>
      <c r="G99" s="15">
        <v>8341</v>
      </c>
      <c r="H99" s="15">
        <v>8725</v>
      </c>
      <c r="I99" s="15">
        <v>8713</v>
      </c>
      <c r="J99" s="15">
        <v>9230</v>
      </c>
      <c r="K99" s="15">
        <v>9957</v>
      </c>
      <c r="L99" s="15">
        <v>11552</v>
      </c>
      <c r="M99" s="15">
        <v>11802</v>
      </c>
      <c r="N99" s="15">
        <v>11076</v>
      </c>
      <c r="O99" s="16">
        <f t="shared" si="10"/>
        <v>120186</v>
      </c>
    </row>
    <row r="100" spans="1:15" s="1" customFormat="1" ht="17.25" customHeight="1" x14ac:dyDescent="0.4">
      <c r="A100" s="12">
        <v>20</v>
      </c>
      <c r="B100" s="12" t="s">
        <v>42</v>
      </c>
      <c r="C100" s="15">
        <v>4440</v>
      </c>
      <c r="D100" s="15">
        <v>4831</v>
      </c>
      <c r="E100" s="15">
        <v>4437</v>
      </c>
      <c r="F100" s="15">
        <v>6073</v>
      </c>
      <c r="G100" s="15">
        <v>4356</v>
      </c>
      <c r="H100" s="15">
        <v>5616</v>
      </c>
      <c r="I100" s="15">
        <v>5933</v>
      </c>
      <c r="J100" s="15">
        <v>6324</v>
      </c>
      <c r="K100" s="15">
        <v>6678</v>
      </c>
      <c r="L100" s="15">
        <v>7797</v>
      </c>
      <c r="M100" s="15">
        <v>7283</v>
      </c>
      <c r="N100" s="15">
        <v>6351</v>
      </c>
      <c r="O100" s="16">
        <f t="shared" si="10"/>
        <v>70119</v>
      </c>
    </row>
    <row r="101" spans="1:15" s="1" customFormat="1" ht="17.25" customHeight="1" x14ac:dyDescent="0.4">
      <c r="A101" s="12">
        <v>21</v>
      </c>
      <c r="B101" s="12" t="s">
        <v>43</v>
      </c>
      <c r="C101" s="15">
        <v>12521</v>
      </c>
      <c r="D101" s="15">
        <v>14217</v>
      </c>
      <c r="E101" s="15">
        <v>16911</v>
      </c>
      <c r="F101" s="2">
        <v>27359</v>
      </c>
      <c r="G101" s="15">
        <v>13696</v>
      </c>
      <c r="H101" s="15">
        <v>20286</v>
      </c>
      <c r="I101" s="15">
        <v>13669</v>
      </c>
      <c r="J101" s="15">
        <v>16461</v>
      </c>
      <c r="K101" s="15">
        <v>20525</v>
      </c>
      <c r="L101" s="15">
        <v>25819</v>
      </c>
      <c r="M101" s="15">
        <v>23502</v>
      </c>
      <c r="N101" s="15">
        <v>18665</v>
      </c>
      <c r="O101" s="16">
        <f t="shared" si="10"/>
        <v>223631</v>
      </c>
    </row>
    <row r="102" spans="1:15" s="1" customFormat="1" ht="17.25" customHeight="1" x14ac:dyDescent="0.4">
      <c r="A102" s="12">
        <v>22</v>
      </c>
      <c r="B102" s="12" t="s">
        <v>44</v>
      </c>
      <c r="C102" s="15">
        <v>5161</v>
      </c>
      <c r="D102" s="15">
        <v>5582</v>
      </c>
      <c r="E102" s="15">
        <v>6788</v>
      </c>
      <c r="F102" s="2">
        <v>8713</v>
      </c>
      <c r="G102" s="15">
        <v>5775</v>
      </c>
      <c r="H102" s="15">
        <v>9090</v>
      </c>
      <c r="I102" s="15">
        <v>5412</v>
      </c>
      <c r="J102" s="15">
        <v>5497</v>
      </c>
      <c r="K102" s="15">
        <v>6635</v>
      </c>
      <c r="L102" s="15">
        <v>8130</v>
      </c>
      <c r="M102" s="15">
        <v>6719</v>
      </c>
      <c r="N102" s="15">
        <v>6637</v>
      </c>
      <c r="O102" s="16">
        <f t="shared" si="10"/>
        <v>80139</v>
      </c>
    </row>
    <row r="103" spans="1:15" s="1" customFormat="1" ht="17.25" customHeight="1" x14ac:dyDescent="0.4">
      <c r="A103" s="12">
        <v>23</v>
      </c>
      <c r="B103" s="12" t="s">
        <v>45</v>
      </c>
      <c r="C103" s="15">
        <v>2502</v>
      </c>
      <c r="D103" s="15">
        <v>2803</v>
      </c>
      <c r="E103" s="15">
        <v>2805</v>
      </c>
      <c r="F103" s="15">
        <v>4350</v>
      </c>
      <c r="G103" s="15">
        <v>3093</v>
      </c>
      <c r="H103" s="15">
        <v>4251</v>
      </c>
      <c r="I103" s="15">
        <v>3016</v>
      </c>
      <c r="J103" s="15">
        <v>3709</v>
      </c>
      <c r="K103" s="15">
        <v>5243</v>
      </c>
      <c r="L103" s="15">
        <v>7432</v>
      </c>
      <c r="M103" s="15">
        <v>4868</v>
      </c>
      <c r="N103" s="15">
        <v>5039</v>
      </c>
      <c r="O103" s="16">
        <f t="shared" si="10"/>
        <v>49111</v>
      </c>
    </row>
    <row r="104" spans="1:15" s="1" customFormat="1" ht="17.25" customHeight="1" x14ac:dyDescent="0.4">
      <c r="A104" s="12">
        <v>24</v>
      </c>
      <c r="B104" s="12" t="s">
        <v>46</v>
      </c>
      <c r="C104" s="15">
        <v>5813</v>
      </c>
      <c r="D104" s="15">
        <v>6120</v>
      </c>
      <c r="E104" s="15">
        <v>7403</v>
      </c>
      <c r="F104" s="15">
        <v>10415</v>
      </c>
      <c r="G104" s="15">
        <v>6497</v>
      </c>
      <c r="H104" s="15">
        <v>10542</v>
      </c>
      <c r="I104" s="15">
        <v>6441</v>
      </c>
      <c r="J104" s="15">
        <v>6182</v>
      </c>
      <c r="K104" s="15">
        <v>6054</v>
      </c>
      <c r="L104" s="15">
        <v>6438</v>
      </c>
      <c r="M104" s="15">
        <v>6037</v>
      </c>
      <c r="N104" s="15">
        <v>5595</v>
      </c>
      <c r="O104" s="16">
        <f t="shared" si="10"/>
        <v>83537</v>
      </c>
    </row>
    <row r="105" spans="1:15" s="1" customFormat="1" ht="17.25" customHeight="1" x14ac:dyDescent="0.4">
      <c r="A105" s="12">
        <v>25</v>
      </c>
      <c r="B105" s="12" t="s">
        <v>47</v>
      </c>
      <c r="C105" s="15">
        <v>2409</v>
      </c>
      <c r="D105" s="15">
        <v>2849</v>
      </c>
      <c r="E105" s="15">
        <v>3065</v>
      </c>
      <c r="F105" s="15">
        <v>4282</v>
      </c>
      <c r="G105" s="15">
        <v>2997</v>
      </c>
      <c r="H105" s="15">
        <v>4410</v>
      </c>
      <c r="I105" s="15">
        <v>2792</v>
      </c>
      <c r="J105" s="15">
        <v>3579</v>
      </c>
      <c r="K105" s="15">
        <v>4837</v>
      </c>
      <c r="L105" s="15">
        <v>6314</v>
      </c>
      <c r="M105" s="15">
        <v>4252</v>
      </c>
      <c r="N105" s="15">
        <v>4785</v>
      </c>
      <c r="O105" s="16">
        <f t="shared" si="10"/>
        <v>46571</v>
      </c>
    </row>
    <row r="106" spans="1:15" s="1" customFormat="1" ht="17.25" customHeight="1" x14ac:dyDescent="0.4">
      <c r="A106" s="12">
        <v>26</v>
      </c>
      <c r="B106" s="12" t="s">
        <v>48</v>
      </c>
      <c r="C106" s="15">
        <v>2887</v>
      </c>
      <c r="D106" s="15">
        <v>2967</v>
      </c>
      <c r="E106" s="15">
        <v>3087</v>
      </c>
      <c r="F106" s="15">
        <v>4137</v>
      </c>
      <c r="G106" s="15">
        <v>3199</v>
      </c>
      <c r="H106" s="15">
        <v>4172</v>
      </c>
      <c r="I106" s="15">
        <v>3373</v>
      </c>
      <c r="J106" s="15">
        <v>3596</v>
      </c>
      <c r="K106" s="15">
        <v>3896</v>
      </c>
      <c r="L106" s="15">
        <v>3868</v>
      </c>
      <c r="M106" s="15">
        <v>3835</v>
      </c>
      <c r="N106" s="15">
        <v>3457</v>
      </c>
      <c r="O106" s="16">
        <f t="shared" si="10"/>
        <v>42474</v>
      </c>
    </row>
    <row r="107" spans="1:15" s="1" customFormat="1" ht="17.25" customHeight="1" x14ac:dyDescent="0.4">
      <c r="A107" s="12">
        <v>27</v>
      </c>
      <c r="B107" s="12" t="s">
        <v>49</v>
      </c>
      <c r="C107" s="15">
        <v>16384</v>
      </c>
      <c r="D107" s="15">
        <v>19089</v>
      </c>
      <c r="E107" s="15">
        <v>22932</v>
      </c>
      <c r="F107" s="15">
        <v>29990</v>
      </c>
      <c r="G107" s="15">
        <v>20731</v>
      </c>
      <c r="H107" s="15">
        <v>28082</v>
      </c>
      <c r="I107" s="15">
        <v>19303</v>
      </c>
      <c r="J107" s="15">
        <v>17550</v>
      </c>
      <c r="K107" s="15">
        <v>18098</v>
      </c>
      <c r="L107" s="15">
        <v>18867</v>
      </c>
      <c r="M107" s="15">
        <v>18434</v>
      </c>
      <c r="N107" s="15">
        <v>17574</v>
      </c>
      <c r="O107" s="16">
        <f t="shared" si="10"/>
        <v>247034</v>
      </c>
    </row>
    <row r="108" spans="1:15" s="1" customFormat="1" ht="17.25" customHeight="1" x14ac:dyDescent="0.4">
      <c r="A108" s="12">
        <v>28</v>
      </c>
      <c r="B108" s="12" t="s">
        <v>50</v>
      </c>
      <c r="C108" s="15">
        <v>6108</v>
      </c>
      <c r="D108" s="15">
        <v>6849</v>
      </c>
      <c r="E108" s="15">
        <v>7828</v>
      </c>
      <c r="F108" s="15">
        <v>10625</v>
      </c>
      <c r="G108" s="15">
        <v>6199</v>
      </c>
      <c r="H108" s="15">
        <v>9601</v>
      </c>
      <c r="I108" s="15">
        <v>6239</v>
      </c>
      <c r="J108" s="15">
        <v>7585</v>
      </c>
      <c r="K108" s="15">
        <v>7802</v>
      </c>
      <c r="L108" s="15">
        <v>8973</v>
      </c>
      <c r="M108" s="15">
        <v>8617</v>
      </c>
      <c r="N108" s="15">
        <v>7454</v>
      </c>
      <c r="O108" s="16">
        <f t="shared" si="10"/>
        <v>93880</v>
      </c>
    </row>
    <row r="109" spans="1:15" s="1" customFormat="1" ht="17.25" customHeight="1" x14ac:dyDescent="0.4">
      <c r="A109" s="12">
        <v>29</v>
      </c>
      <c r="B109" s="12" t="s">
        <v>51</v>
      </c>
      <c r="C109" s="15">
        <v>3499</v>
      </c>
      <c r="D109" s="15">
        <v>3869</v>
      </c>
      <c r="E109" s="15">
        <v>3725</v>
      </c>
      <c r="F109" s="15">
        <v>5599</v>
      </c>
      <c r="G109" s="15">
        <v>4488</v>
      </c>
      <c r="H109" s="15">
        <v>4988</v>
      </c>
      <c r="I109" s="15">
        <v>3682</v>
      </c>
      <c r="J109" s="15">
        <v>6174</v>
      </c>
      <c r="K109" s="15">
        <v>9178</v>
      </c>
      <c r="L109" s="15">
        <v>9478</v>
      </c>
      <c r="M109" s="15">
        <v>10203</v>
      </c>
      <c r="N109" s="15">
        <v>7199</v>
      </c>
      <c r="O109" s="16">
        <f t="shared" si="10"/>
        <v>72082</v>
      </c>
    </row>
    <row r="110" spans="1:15" ht="17.25" customHeight="1" x14ac:dyDescent="0.4">
      <c r="B110" s="28" t="s">
        <v>84</v>
      </c>
      <c r="C110" s="6">
        <f t="shared" ref="C110:O110" si="11">SUM(C81:C109)</f>
        <v>193142</v>
      </c>
      <c r="D110" s="6">
        <f t="shared" si="11"/>
        <v>201068</v>
      </c>
      <c r="E110" s="6">
        <f t="shared" si="11"/>
        <v>249340</v>
      </c>
      <c r="F110" s="6">
        <f t="shared" si="11"/>
        <v>339370</v>
      </c>
      <c r="G110" s="6">
        <f t="shared" si="11"/>
        <v>231998</v>
      </c>
      <c r="H110" s="6">
        <f t="shared" si="11"/>
        <v>286355</v>
      </c>
      <c r="I110" s="6">
        <f t="shared" si="11"/>
        <v>206339</v>
      </c>
      <c r="J110" s="6">
        <f t="shared" si="11"/>
        <v>229996</v>
      </c>
      <c r="K110" s="6">
        <f t="shared" si="11"/>
        <v>269096</v>
      </c>
      <c r="L110" s="6">
        <f t="shared" si="11"/>
        <v>310255</v>
      </c>
      <c r="M110" s="6">
        <f t="shared" si="11"/>
        <v>286894</v>
      </c>
      <c r="N110" s="6">
        <f t="shared" si="11"/>
        <v>274606</v>
      </c>
      <c r="O110" s="6">
        <f t="shared" si="11"/>
        <v>3078459</v>
      </c>
    </row>
    <row r="111" spans="1:15" ht="17.25" customHeight="1" x14ac:dyDescent="0.4">
      <c r="A111" s="3">
        <v>1</v>
      </c>
      <c r="B111" s="3" t="s">
        <v>66</v>
      </c>
      <c r="C111" s="21">
        <v>16835</v>
      </c>
      <c r="D111" s="21">
        <v>19914</v>
      </c>
      <c r="E111" s="21">
        <v>20994</v>
      </c>
      <c r="F111" s="21">
        <v>22109</v>
      </c>
      <c r="G111" s="21">
        <v>11225</v>
      </c>
      <c r="H111" s="21">
        <v>22014</v>
      </c>
      <c r="I111" s="21">
        <v>20182</v>
      </c>
      <c r="J111" s="21">
        <v>18471</v>
      </c>
      <c r="K111" s="21">
        <v>19026</v>
      </c>
      <c r="L111" s="21">
        <v>21521</v>
      </c>
      <c r="M111" s="21">
        <v>20632</v>
      </c>
      <c r="N111" s="21">
        <v>18159</v>
      </c>
      <c r="O111" s="21">
        <f t="shared" ref="O111:O112" si="12">SUM(C111:N111)</f>
        <v>231082</v>
      </c>
    </row>
    <row r="112" spans="1:15" ht="17.25" customHeight="1" x14ac:dyDescent="0.4">
      <c r="A112" s="12">
        <v>2</v>
      </c>
      <c r="B112" s="12" t="s">
        <v>101</v>
      </c>
      <c r="C112" s="21">
        <v>18178</v>
      </c>
      <c r="D112" s="21">
        <v>14671</v>
      </c>
      <c r="E112" s="21">
        <v>15454</v>
      </c>
      <c r="F112" s="21">
        <v>14685</v>
      </c>
      <c r="G112" s="21">
        <v>18461</v>
      </c>
      <c r="H112" s="21">
        <v>17635</v>
      </c>
      <c r="I112" s="21">
        <v>16056</v>
      </c>
      <c r="J112" s="21">
        <v>17345</v>
      </c>
      <c r="K112" s="21">
        <v>17012</v>
      </c>
      <c r="L112" s="21">
        <v>17411</v>
      </c>
      <c r="M112" s="21">
        <v>17083</v>
      </c>
      <c r="N112" s="21">
        <v>17611</v>
      </c>
      <c r="O112" s="21">
        <f t="shared" si="12"/>
        <v>201602</v>
      </c>
    </row>
    <row r="113" spans="1:15" ht="17.25" customHeight="1" x14ac:dyDescent="0.4">
      <c r="B113" s="30" t="s">
        <v>84</v>
      </c>
      <c r="C113" s="6">
        <f>SUM(C111:C112)</f>
        <v>35013</v>
      </c>
      <c r="D113" s="6">
        <f t="shared" ref="D113:O113" si="13">SUM(D111:D112)</f>
        <v>34585</v>
      </c>
      <c r="E113" s="6">
        <f t="shared" si="13"/>
        <v>36448</v>
      </c>
      <c r="F113" s="6">
        <f t="shared" si="13"/>
        <v>36794</v>
      </c>
      <c r="G113" s="6">
        <f t="shared" si="13"/>
        <v>29686</v>
      </c>
      <c r="H113" s="6">
        <f t="shared" si="13"/>
        <v>39649</v>
      </c>
      <c r="I113" s="6">
        <f t="shared" si="13"/>
        <v>36238</v>
      </c>
      <c r="J113" s="6">
        <f t="shared" si="13"/>
        <v>35816</v>
      </c>
      <c r="K113" s="6">
        <f t="shared" si="13"/>
        <v>36038</v>
      </c>
      <c r="L113" s="6">
        <f t="shared" si="13"/>
        <v>38932</v>
      </c>
      <c r="M113" s="6">
        <f t="shared" si="13"/>
        <v>37715</v>
      </c>
      <c r="N113" s="6">
        <f t="shared" si="13"/>
        <v>35770</v>
      </c>
      <c r="O113" s="6">
        <f t="shared" si="13"/>
        <v>432684</v>
      </c>
    </row>
    <row r="114" spans="1:15" s="1" customFormat="1" ht="17.25" customHeight="1" x14ac:dyDescent="0.4">
      <c r="A114" s="12">
        <v>1</v>
      </c>
      <c r="B114" s="12" t="s">
        <v>104</v>
      </c>
      <c r="C114" s="15"/>
      <c r="D114" s="15"/>
      <c r="E114" s="15"/>
      <c r="F114" s="15">
        <v>19911</v>
      </c>
      <c r="G114" s="15">
        <v>19255</v>
      </c>
      <c r="H114" s="15">
        <v>16948</v>
      </c>
      <c r="I114" s="15"/>
      <c r="J114" s="15"/>
      <c r="K114" s="15"/>
      <c r="L114" s="15"/>
      <c r="M114" s="15"/>
      <c r="N114" s="15"/>
      <c r="O114" s="31">
        <f>SUM(C114:N114)</f>
        <v>56114</v>
      </c>
    </row>
    <row r="115" spans="1:15" s="1" customFormat="1" ht="17.25" customHeight="1" x14ac:dyDescent="0.4">
      <c r="A115" s="12"/>
      <c r="B115" s="12" t="s">
        <v>105</v>
      </c>
      <c r="C115" s="15"/>
      <c r="D115" s="15"/>
      <c r="E115" s="15"/>
      <c r="F115" s="15">
        <v>69537</v>
      </c>
      <c r="G115" s="15">
        <v>69122</v>
      </c>
      <c r="H115" s="15">
        <v>63112</v>
      </c>
      <c r="I115" s="15"/>
      <c r="J115" s="15"/>
      <c r="K115" s="15"/>
      <c r="L115" s="15"/>
      <c r="M115" s="15"/>
      <c r="N115" s="15"/>
      <c r="O115" s="31">
        <f t="shared" ref="O115:O157" si="14">SUM(C115:N115)</f>
        <v>201771</v>
      </c>
    </row>
    <row r="116" spans="1:15" s="1" customFormat="1" ht="17.25" customHeight="1" x14ac:dyDescent="0.4">
      <c r="A116" s="12"/>
      <c r="B116" s="12" t="s">
        <v>106</v>
      </c>
      <c r="C116" s="15">
        <v>91705</v>
      </c>
      <c r="D116" s="15">
        <v>88670</v>
      </c>
      <c r="E116" s="15">
        <v>91444</v>
      </c>
      <c r="F116" s="15"/>
      <c r="G116" s="15"/>
      <c r="H116" s="15"/>
      <c r="I116" s="15">
        <v>87219</v>
      </c>
      <c r="J116" s="15">
        <v>87832</v>
      </c>
      <c r="K116" s="15">
        <v>94843</v>
      </c>
      <c r="L116" s="15">
        <v>81154</v>
      </c>
      <c r="M116" s="15">
        <v>82530</v>
      </c>
      <c r="N116" s="15">
        <v>90222</v>
      </c>
      <c r="O116" s="31">
        <f t="shared" si="14"/>
        <v>795619</v>
      </c>
    </row>
    <row r="117" spans="1:15" s="1" customFormat="1" ht="17.25" customHeight="1" x14ac:dyDescent="0.4">
      <c r="A117" s="12"/>
      <c r="B117" s="12" t="s">
        <v>107</v>
      </c>
      <c r="C117" s="15">
        <v>108988</v>
      </c>
      <c r="D117" s="15">
        <v>126310</v>
      </c>
      <c r="E117" s="15">
        <v>99923</v>
      </c>
      <c r="F117" s="15">
        <v>94338</v>
      </c>
      <c r="G117" s="15">
        <v>103295</v>
      </c>
      <c r="H117" s="15">
        <v>105439</v>
      </c>
      <c r="I117" s="15">
        <v>107479</v>
      </c>
      <c r="J117" s="15">
        <v>103232</v>
      </c>
      <c r="K117" s="15">
        <v>116802</v>
      </c>
      <c r="L117" s="15">
        <v>122580</v>
      </c>
      <c r="M117" s="15">
        <v>100284</v>
      </c>
      <c r="N117" s="15">
        <v>108401</v>
      </c>
      <c r="O117" s="31">
        <f t="shared" si="14"/>
        <v>1297071</v>
      </c>
    </row>
    <row r="118" spans="1:15" s="1" customFormat="1" ht="17.25" customHeight="1" x14ac:dyDescent="0.4">
      <c r="A118" s="12">
        <v>2</v>
      </c>
      <c r="B118" s="12" t="s">
        <v>108</v>
      </c>
      <c r="C118" s="15"/>
      <c r="D118" s="15"/>
      <c r="E118" s="15"/>
      <c r="F118" s="15">
        <v>3627</v>
      </c>
      <c r="G118" s="15">
        <v>3695</v>
      </c>
      <c r="H118" s="15">
        <v>3177</v>
      </c>
      <c r="I118" s="15"/>
      <c r="J118" s="15"/>
      <c r="K118" s="15"/>
      <c r="L118" s="15"/>
      <c r="M118" s="15"/>
      <c r="N118" s="15"/>
      <c r="O118" s="31">
        <f t="shared" si="14"/>
        <v>10499</v>
      </c>
    </row>
    <row r="119" spans="1:15" s="1" customFormat="1" ht="17.25" customHeight="1" x14ac:dyDescent="0.4">
      <c r="A119" s="12"/>
      <c r="B119" s="12" t="s">
        <v>105</v>
      </c>
      <c r="C119" s="15"/>
      <c r="D119" s="15"/>
      <c r="E119" s="15"/>
      <c r="F119" s="15">
        <v>13172</v>
      </c>
      <c r="G119" s="15">
        <v>13272</v>
      </c>
      <c r="H119" s="15">
        <v>11659</v>
      </c>
      <c r="I119" s="15"/>
      <c r="J119" s="15"/>
      <c r="K119" s="15"/>
      <c r="L119" s="15"/>
      <c r="M119" s="15"/>
      <c r="N119" s="15"/>
      <c r="O119" s="31">
        <f t="shared" si="14"/>
        <v>38103</v>
      </c>
    </row>
    <row r="120" spans="1:15" s="1" customFormat="1" ht="17.25" customHeight="1" x14ac:dyDescent="0.4">
      <c r="A120" s="12"/>
      <c r="B120" s="12" t="s">
        <v>106</v>
      </c>
      <c r="C120" s="15">
        <v>14589</v>
      </c>
      <c r="D120" s="15">
        <v>13814</v>
      </c>
      <c r="E120" s="15">
        <v>15770</v>
      </c>
      <c r="F120" s="15"/>
      <c r="G120" s="15"/>
      <c r="H120" s="15"/>
      <c r="I120" s="15">
        <v>15430</v>
      </c>
      <c r="J120" s="15">
        <v>15315</v>
      </c>
      <c r="K120" s="15">
        <v>15598</v>
      </c>
      <c r="L120" s="15">
        <v>14319</v>
      </c>
      <c r="M120" s="15">
        <v>14399</v>
      </c>
      <c r="N120" s="15">
        <v>15308</v>
      </c>
      <c r="O120" s="31">
        <f t="shared" si="14"/>
        <v>134542</v>
      </c>
    </row>
    <row r="121" spans="1:15" s="1" customFormat="1" ht="17.25" customHeight="1" x14ac:dyDescent="0.4">
      <c r="A121" s="12"/>
      <c r="B121" s="12" t="s">
        <v>107</v>
      </c>
      <c r="C121" s="15">
        <v>15577</v>
      </c>
      <c r="D121" s="15">
        <v>18322</v>
      </c>
      <c r="E121" s="15">
        <v>15744</v>
      </c>
      <c r="F121" s="15">
        <v>16705</v>
      </c>
      <c r="G121" s="15">
        <v>16792</v>
      </c>
      <c r="H121" s="15">
        <v>17521</v>
      </c>
      <c r="I121" s="15">
        <v>16882</v>
      </c>
      <c r="J121" s="15">
        <v>17045</v>
      </c>
      <c r="K121" s="15">
        <v>18155</v>
      </c>
      <c r="L121" s="15">
        <v>19315</v>
      </c>
      <c r="M121" s="15">
        <v>15696</v>
      </c>
      <c r="N121" s="15">
        <v>16052</v>
      </c>
      <c r="O121" s="31">
        <f t="shared" si="14"/>
        <v>203806</v>
      </c>
    </row>
    <row r="122" spans="1:15" s="1" customFormat="1" ht="17.25" customHeight="1" x14ac:dyDescent="0.4">
      <c r="A122" s="12">
        <v>3</v>
      </c>
      <c r="B122" s="12" t="s">
        <v>109</v>
      </c>
      <c r="C122" s="15"/>
      <c r="D122" s="15"/>
      <c r="E122" s="15"/>
      <c r="F122" s="15">
        <v>1397</v>
      </c>
      <c r="G122" s="15">
        <v>1382</v>
      </c>
      <c r="H122" s="15">
        <v>1165</v>
      </c>
      <c r="I122" s="15"/>
      <c r="J122" s="15"/>
      <c r="K122" s="15"/>
      <c r="L122" s="15"/>
      <c r="M122" s="15"/>
      <c r="N122" s="15"/>
      <c r="O122" s="31">
        <f t="shared" si="14"/>
        <v>3944</v>
      </c>
    </row>
    <row r="123" spans="1:15" s="1" customFormat="1" ht="17.25" customHeight="1" x14ac:dyDescent="0.4">
      <c r="A123" s="12"/>
      <c r="B123" s="12" t="s">
        <v>105</v>
      </c>
      <c r="C123" s="15"/>
      <c r="D123" s="15"/>
      <c r="E123" s="15"/>
      <c r="F123" s="15">
        <v>5474</v>
      </c>
      <c r="G123" s="15">
        <v>5412</v>
      </c>
      <c r="H123" s="15">
        <v>4806</v>
      </c>
      <c r="I123" s="15"/>
      <c r="J123" s="15"/>
      <c r="K123" s="15"/>
      <c r="L123" s="15"/>
      <c r="M123" s="15"/>
      <c r="N123" s="15"/>
      <c r="O123" s="31">
        <f t="shared" si="14"/>
        <v>15692</v>
      </c>
    </row>
    <row r="124" spans="1:15" s="1" customFormat="1" ht="17.25" customHeight="1" x14ac:dyDescent="0.4">
      <c r="A124" s="12"/>
      <c r="B124" s="12" t="s">
        <v>106</v>
      </c>
      <c r="C124" s="15">
        <v>6226</v>
      </c>
      <c r="D124" s="15">
        <v>5718</v>
      </c>
      <c r="E124" s="15">
        <v>6542</v>
      </c>
      <c r="F124" s="15"/>
      <c r="G124" s="15"/>
      <c r="H124" s="15"/>
      <c r="I124" s="15">
        <v>6578</v>
      </c>
      <c r="J124" s="15">
        <v>6506</v>
      </c>
      <c r="K124" s="15">
        <v>7054</v>
      </c>
      <c r="L124" s="15">
        <v>6596</v>
      </c>
      <c r="M124" s="15">
        <v>6740</v>
      </c>
      <c r="N124" s="15">
        <v>6976</v>
      </c>
      <c r="O124" s="31">
        <f t="shared" si="14"/>
        <v>58936</v>
      </c>
    </row>
    <row r="125" spans="1:15" s="1" customFormat="1" ht="17.25" customHeight="1" x14ac:dyDescent="0.4">
      <c r="A125" s="12"/>
      <c r="B125" s="12" t="s">
        <v>107</v>
      </c>
      <c r="C125" s="15">
        <v>6504</v>
      </c>
      <c r="D125" s="15">
        <v>7492</v>
      </c>
      <c r="E125" s="15">
        <v>6360</v>
      </c>
      <c r="F125" s="15">
        <v>6586</v>
      </c>
      <c r="G125" s="15">
        <v>6473</v>
      </c>
      <c r="H125" s="15">
        <v>6814</v>
      </c>
      <c r="I125" s="15">
        <v>7053</v>
      </c>
      <c r="J125" s="15">
        <v>7081</v>
      </c>
      <c r="K125" s="15">
        <v>7949</v>
      </c>
      <c r="L125" s="15">
        <v>8460</v>
      </c>
      <c r="M125" s="15">
        <v>7278</v>
      </c>
      <c r="N125" s="15">
        <v>7340</v>
      </c>
      <c r="O125" s="31">
        <f t="shared" si="14"/>
        <v>85390</v>
      </c>
    </row>
    <row r="126" spans="1:15" s="1" customFormat="1" ht="17.25" customHeight="1" x14ac:dyDescent="0.4">
      <c r="A126" s="12">
        <v>4</v>
      </c>
      <c r="B126" s="12" t="s">
        <v>110</v>
      </c>
      <c r="C126" s="15"/>
      <c r="D126" s="15"/>
      <c r="E126" s="15"/>
      <c r="F126" s="15">
        <v>843</v>
      </c>
      <c r="G126" s="15">
        <v>845</v>
      </c>
      <c r="H126" s="15">
        <v>744</v>
      </c>
      <c r="I126" s="15"/>
      <c r="J126" s="15"/>
      <c r="K126" s="15"/>
      <c r="L126" s="15"/>
      <c r="M126" s="15"/>
      <c r="N126" s="15"/>
      <c r="O126" s="31">
        <f t="shared" si="14"/>
        <v>2432</v>
      </c>
    </row>
    <row r="127" spans="1:15" s="1" customFormat="1" ht="17.25" customHeight="1" x14ac:dyDescent="0.4">
      <c r="A127" s="12"/>
      <c r="B127" s="12" t="s">
        <v>105</v>
      </c>
      <c r="C127" s="15"/>
      <c r="D127" s="15"/>
      <c r="E127" s="15"/>
      <c r="F127" s="15">
        <v>3204</v>
      </c>
      <c r="G127" s="15">
        <v>3166</v>
      </c>
      <c r="H127" s="15">
        <v>2810</v>
      </c>
      <c r="I127" s="15"/>
      <c r="J127" s="15"/>
      <c r="K127" s="15"/>
      <c r="L127" s="15"/>
      <c r="M127" s="15"/>
      <c r="N127" s="15"/>
      <c r="O127" s="31">
        <f t="shared" si="14"/>
        <v>9180</v>
      </c>
    </row>
    <row r="128" spans="1:15" s="1" customFormat="1" ht="17.25" customHeight="1" x14ac:dyDescent="0.4">
      <c r="A128" s="12"/>
      <c r="B128" s="12" t="s">
        <v>106</v>
      </c>
      <c r="C128" s="15">
        <v>3652</v>
      </c>
      <c r="D128" s="15">
        <v>3269</v>
      </c>
      <c r="E128" s="15">
        <v>3805</v>
      </c>
      <c r="F128" s="15"/>
      <c r="G128" s="15"/>
      <c r="H128" s="15"/>
      <c r="I128" s="15">
        <v>3696</v>
      </c>
      <c r="J128" s="15">
        <v>3701</v>
      </c>
      <c r="K128" s="15">
        <v>4036</v>
      </c>
      <c r="L128" s="15">
        <v>3763</v>
      </c>
      <c r="M128" s="15">
        <v>3788</v>
      </c>
      <c r="N128" s="15">
        <v>4008</v>
      </c>
      <c r="O128" s="31">
        <f t="shared" si="14"/>
        <v>33718</v>
      </c>
    </row>
    <row r="129" spans="1:15" s="1" customFormat="1" ht="17.25" customHeight="1" x14ac:dyDescent="0.4">
      <c r="A129" s="12"/>
      <c r="B129" s="12" t="s">
        <v>107</v>
      </c>
      <c r="C129" s="15">
        <v>3850</v>
      </c>
      <c r="D129" s="15">
        <v>4351</v>
      </c>
      <c r="E129" s="15">
        <v>3730</v>
      </c>
      <c r="F129" s="15">
        <v>3965</v>
      </c>
      <c r="G129" s="15">
        <v>3901</v>
      </c>
      <c r="H129" s="15">
        <v>4102</v>
      </c>
      <c r="I129" s="15">
        <v>3853</v>
      </c>
      <c r="J129" s="15">
        <v>3889</v>
      </c>
      <c r="K129" s="15">
        <v>4627</v>
      </c>
      <c r="L129" s="15">
        <v>5034</v>
      </c>
      <c r="M129" s="15">
        <v>4176</v>
      </c>
      <c r="N129" s="15">
        <v>4316</v>
      </c>
      <c r="O129" s="31">
        <f t="shared" si="14"/>
        <v>49794</v>
      </c>
    </row>
    <row r="130" spans="1:15" s="1" customFormat="1" ht="17.25" customHeight="1" x14ac:dyDescent="0.4">
      <c r="A130" s="12">
        <v>5</v>
      </c>
      <c r="B130" s="12" t="s">
        <v>111</v>
      </c>
      <c r="C130" s="15"/>
      <c r="D130" s="15"/>
      <c r="E130" s="15"/>
      <c r="F130" s="15">
        <v>2067</v>
      </c>
      <c r="G130" s="15">
        <v>2313</v>
      </c>
      <c r="H130" s="15">
        <v>1902</v>
      </c>
      <c r="I130" s="15"/>
      <c r="J130" s="15"/>
      <c r="K130" s="15"/>
      <c r="L130" s="15"/>
      <c r="M130" s="15"/>
      <c r="N130" s="15"/>
      <c r="O130" s="31">
        <f t="shared" si="14"/>
        <v>6282</v>
      </c>
    </row>
    <row r="131" spans="1:15" s="1" customFormat="1" ht="17.25" customHeight="1" x14ac:dyDescent="0.4">
      <c r="A131" s="12"/>
      <c r="B131" s="12" t="s">
        <v>105</v>
      </c>
      <c r="C131" s="15"/>
      <c r="D131" s="15"/>
      <c r="E131" s="15"/>
      <c r="F131" s="15">
        <v>8744</v>
      </c>
      <c r="G131" s="15">
        <v>9612</v>
      </c>
      <c r="H131" s="15">
        <v>7978</v>
      </c>
      <c r="I131" s="15"/>
      <c r="J131" s="15"/>
      <c r="K131" s="15"/>
      <c r="L131" s="15"/>
      <c r="M131" s="15"/>
      <c r="N131" s="15"/>
      <c r="O131" s="31">
        <f t="shared" si="14"/>
        <v>26334</v>
      </c>
    </row>
    <row r="132" spans="1:15" s="1" customFormat="1" ht="17.25" customHeight="1" x14ac:dyDescent="0.4">
      <c r="A132" s="12"/>
      <c r="B132" s="12" t="s">
        <v>106</v>
      </c>
      <c r="C132" s="15">
        <v>9813</v>
      </c>
      <c r="D132" s="15">
        <v>8986</v>
      </c>
      <c r="E132" s="15">
        <v>9863</v>
      </c>
      <c r="F132" s="15"/>
      <c r="G132" s="15"/>
      <c r="H132" s="15"/>
      <c r="I132" s="15">
        <v>10135</v>
      </c>
      <c r="J132" s="15">
        <v>9657</v>
      </c>
      <c r="K132" s="15">
        <v>9820</v>
      </c>
      <c r="L132" s="15">
        <v>9176</v>
      </c>
      <c r="M132" s="15">
        <v>9739</v>
      </c>
      <c r="N132" s="15">
        <v>10299</v>
      </c>
      <c r="O132" s="31">
        <f t="shared" si="14"/>
        <v>87488</v>
      </c>
    </row>
    <row r="133" spans="1:15" s="1" customFormat="1" ht="17.25" customHeight="1" x14ac:dyDescent="0.4">
      <c r="A133" s="12"/>
      <c r="B133" s="12" t="s">
        <v>107</v>
      </c>
      <c r="C133" s="15">
        <v>8710</v>
      </c>
      <c r="D133" s="15">
        <v>9854</v>
      </c>
      <c r="E133" s="15">
        <v>8066</v>
      </c>
      <c r="F133" s="15">
        <v>8765</v>
      </c>
      <c r="G133" s="15">
        <v>9452</v>
      </c>
      <c r="H133" s="15">
        <v>9560</v>
      </c>
      <c r="I133" s="15">
        <v>8977</v>
      </c>
      <c r="J133" s="15">
        <v>9278</v>
      </c>
      <c r="K133" s="15">
        <v>9789</v>
      </c>
      <c r="L133" s="15">
        <v>10973</v>
      </c>
      <c r="M133" s="15">
        <v>9178</v>
      </c>
      <c r="N133" s="15">
        <v>9676</v>
      </c>
      <c r="O133" s="31">
        <f t="shared" si="14"/>
        <v>112278</v>
      </c>
    </row>
    <row r="134" spans="1:15" s="1" customFormat="1" ht="17.25" customHeight="1" x14ac:dyDescent="0.4">
      <c r="A134" s="12">
        <v>6</v>
      </c>
      <c r="B134" s="12" t="s">
        <v>112</v>
      </c>
      <c r="C134" s="15"/>
      <c r="D134" s="15"/>
      <c r="E134" s="15"/>
      <c r="F134" s="15">
        <v>1153</v>
      </c>
      <c r="G134" s="15">
        <v>1194</v>
      </c>
      <c r="H134" s="15">
        <v>876</v>
      </c>
      <c r="I134" s="15"/>
      <c r="J134" s="15"/>
      <c r="K134" s="15"/>
      <c r="L134" s="15"/>
      <c r="M134" s="15"/>
      <c r="N134" s="15"/>
      <c r="O134" s="31">
        <f t="shared" si="14"/>
        <v>3223</v>
      </c>
    </row>
    <row r="135" spans="1:15" s="1" customFormat="1" ht="17.25" customHeight="1" x14ac:dyDescent="0.4">
      <c r="A135" s="12"/>
      <c r="B135" s="12" t="s">
        <v>105</v>
      </c>
      <c r="C135" s="15"/>
      <c r="D135" s="15"/>
      <c r="E135" s="15"/>
      <c r="F135" s="15">
        <v>3862</v>
      </c>
      <c r="G135" s="15">
        <v>4200</v>
      </c>
      <c r="H135" s="15">
        <v>3038</v>
      </c>
      <c r="I135" s="15"/>
      <c r="J135" s="15"/>
      <c r="K135" s="15"/>
      <c r="L135" s="15"/>
      <c r="M135" s="15"/>
      <c r="N135" s="15"/>
      <c r="O135" s="31">
        <f t="shared" si="14"/>
        <v>11100</v>
      </c>
    </row>
    <row r="136" spans="1:15" s="1" customFormat="1" ht="17.25" customHeight="1" x14ac:dyDescent="0.4">
      <c r="A136" s="12"/>
      <c r="B136" s="12" t="s">
        <v>106</v>
      </c>
      <c r="C136" s="15">
        <v>3763</v>
      </c>
      <c r="D136" s="15">
        <v>3375</v>
      </c>
      <c r="E136" s="15">
        <v>3925</v>
      </c>
      <c r="F136" s="15"/>
      <c r="G136" s="15"/>
      <c r="H136" s="15"/>
      <c r="I136" s="15">
        <v>3734</v>
      </c>
      <c r="J136" s="15">
        <v>3521</v>
      </c>
      <c r="K136" s="15">
        <v>3653</v>
      </c>
      <c r="L136" s="15">
        <v>3411</v>
      </c>
      <c r="M136" s="15">
        <v>3624</v>
      </c>
      <c r="N136" s="15">
        <v>3673</v>
      </c>
      <c r="O136" s="31">
        <f t="shared" si="14"/>
        <v>32679</v>
      </c>
    </row>
    <row r="137" spans="1:15" s="1" customFormat="1" ht="17.25" customHeight="1" x14ac:dyDescent="0.4">
      <c r="A137" s="12"/>
      <c r="B137" s="12" t="s">
        <v>107</v>
      </c>
      <c r="C137" s="15">
        <v>3362</v>
      </c>
      <c r="D137" s="15">
        <v>3959</v>
      </c>
      <c r="E137" s="15">
        <v>3381</v>
      </c>
      <c r="F137" s="15">
        <v>3717</v>
      </c>
      <c r="G137" s="15">
        <v>3626</v>
      </c>
      <c r="H137" s="15">
        <v>3928</v>
      </c>
      <c r="I137" s="15">
        <v>3295</v>
      </c>
      <c r="J137" s="15">
        <v>3204</v>
      </c>
      <c r="K137" s="15">
        <v>3470</v>
      </c>
      <c r="L137" s="15">
        <v>3896</v>
      </c>
      <c r="M137" s="15">
        <v>3242</v>
      </c>
      <c r="N137" s="15">
        <v>3341</v>
      </c>
      <c r="O137" s="31">
        <f t="shared" si="14"/>
        <v>42421</v>
      </c>
    </row>
    <row r="138" spans="1:15" s="1" customFormat="1" ht="17.25" customHeight="1" x14ac:dyDescent="0.4">
      <c r="A138" s="12">
        <v>7</v>
      </c>
      <c r="B138" s="12" t="s">
        <v>113</v>
      </c>
      <c r="C138" s="15"/>
      <c r="D138" s="15"/>
      <c r="E138" s="15"/>
      <c r="F138" s="15">
        <v>832</v>
      </c>
      <c r="G138" s="15">
        <v>992</v>
      </c>
      <c r="H138" s="15">
        <v>799</v>
      </c>
      <c r="I138" s="15"/>
      <c r="J138" s="15"/>
      <c r="K138" s="15"/>
      <c r="L138" s="15"/>
      <c r="M138" s="15"/>
      <c r="N138" s="15"/>
      <c r="O138" s="31">
        <f t="shared" si="14"/>
        <v>2623</v>
      </c>
    </row>
    <row r="139" spans="1:15" s="1" customFormat="1" ht="17.25" customHeight="1" x14ac:dyDescent="0.4">
      <c r="A139" s="12"/>
      <c r="B139" s="12" t="s">
        <v>105</v>
      </c>
      <c r="C139" s="15"/>
      <c r="D139" s="15"/>
      <c r="E139" s="15"/>
      <c r="F139" s="15">
        <v>2874</v>
      </c>
      <c r="G139" s="15">
        <v>3111</v>
      </c>
      <c r="H139" s="15">
        <v>2820</v>
      </c>
      <c r="I139" s="15"/>
      <c r="J139" s="15"/>
      <c r="K139" s="15"/>
      <c r="L139" s="15"/>
      <c r="M139" s="15"/>
      <c r="N139" s="15"/>
      <c r="O139" s="31">
        <f t="shared" si="14"/>
        <v>8805</v>
      </c>
    </row>
    <row r="140" spans="1:15" s="1" customFormat="1" ht="17.25" customHeight="1" x14ac:dyDescent="0.4">
      <c r="A140" s="12"/>
      <c r="B140" s="12" t="s">
        <v>106</v>
      </c>
      <c r="C140" s="15">
        <v>3192</v>
      </c>
      <c r="D140" s="15">
        <v>2557</v>
      </c>
      <c r="E140" s="15">
        <v>2919</v>
      </c>
      <c r="F140" s="15"/>
      <c r="G140" s="15"/>
      <c r="H140" s="15"/>
      <c r="I140" s="15">
        <v>2949</v>
      </c>
      <c r="J140" s="15">
        <v>2861</v>
      </c>
      <c r="K140" s="15">
        <v>3314</v>
      </c>
      <c r="L140" s="15">
        <v>3353</v>
      </c>
      <c r="M140" s="15">
        <v>3504</v>
      </c>
      <c r="N140" s="15">
        <v>3805</v>
      </c>
      <c r="O140" s="31">
        <f t="shared" si="14"/>
        <v>28454</v>
      </c>
    </row>
    <row r="141" spans="1:15" s="1" customFormat="1" ht="17.25" customHeight="1" x14ac:dyDescent="0.4">
      <c r="A141" s="12"/>
      <c r="B141" s="12" t="s">
        <v>107</v>
      </c>
      <c r="C141" s="15">
        <v>3086</v>
      </c>
      <c r="D141" s="15">
        <v>2955</v>
      </c>
      <c r="E141" s="15">
        <v>2553</v>
      </c>
      <c r="F141" s="15">
        <v>3108</v>
      </c>
      <c r="G141" s="15">
        <v>3556</v>
      </c>
      <c r="H141" s="15">
        <v>3833</v>
      </c>
      <c r="I141" s="15">
        <v>2944</v>
      </c>
      <c r="J141" s="15">
        <v>2903</v>
      </c>
      <c r="K141" s="15">
        <v>3888</v>
      </c>
      <c r="L141" s="15">
        <v>4426</v>
      </c>
      <c r="M141" s="15">
        <v>3546</v>
      </c>
      <c r="N141" s="15">
        <v>3951</v>
      </c>
      <c r="O141" s="31">
        <f t="shared" si="14"/>
        <v>40749</v>
      </c>
    </row>
    <row r="142" spans="1:15" s="1" customFormat="1" ht="17.25" customHeight="1" x14ac:dyDescent="0.4">
      <c r="A142" s="12">
        <v>8</v>
      </c>
      <c r="B142" s="12" t="s">
        <v>114</v>
      </c>
      <c r="C142" s="15"/>
      <c r="D142" s="15"/>
      <c r="E142" s="15"/>
      <c r="F142" s="15">
        <v>5678</v>
      </c>
      <c r="G142" s="15">
        <v>6133</v>
      </c>
      <c r="H142" s="15">
        <v>5403</v>
      </c>
      <c r="I142" s="15"/>
      <c r="J142" s="15"/>
      <c r="K142" s="15"/>
      <c r="L142" s="15"/>
      <c r="M142" s="15"/>
      <c r="N142" s="15"/>
      <c r="O142" s="31">
        <f t="shared" si="14"/>
        <v>17214</v>
      </c>
    </row>
    <row r="143" spans="1:15" s="1" customFormat="1" ht="17.25" customHeight="1" x14ac:dyDescent="0.4">
      <c r="A143" s="12"/>
      <c r="B143" s="12" t="s">
        <v>105</v>
      </c>
      <c r="C143" s="15"/>
      <c r="D143" s="15"/>
      <c r="E143" s="15"/>
      <c r="F143" s="15">
        <v>22246</v>
      </c>
      <c r="G143" s="15">
        <v>23691</v>
      </c>
      <c r="H143" s="15">
        <v>19735</v>
      </c>
      <c r="I143" s="15"/>
      <c r="J143" s="15"/>
      <c r="K143" s="15"/>
      <c r="L143" s="15"/>
      <c r="M143" s="15"/>
      <c r="N143" s="15"/>
      <c r="O143" s="31">
        <f t="shared" si="14"/>
        <v>65672</v>
      </c>
    </row>
    <row r="144" spans="1:15" s="1" customFormat="1" ht="17.25" customHeight="1" x14ac:dyDescent="0.4">
      <c r="A144" s="12"/>
      <c r="B144" s="12" t="s">
        <v>106</v>
      </c>
      <c r="C144" s="15">
        <v>25535</v>
      </c>
      <c r="D144" s="15">
        <v>22888</v>
      </c>
      <c r="E144" s="15">
        <v>26501</v>
      </c>
      <c r="F144" s="15"/>
      <c r="G144" s="15"/>
      <c r="H144" s="15"/>
      <c r="I144" s="15">
        <v>27863</v>
      </c>
      <c r="J144" s="15">
        <v>26687</v>
      </c>
      <c r="K144" s="15">
        <v>25824</v>
      </c>
      <c r="L144" s="15">
        <v>22807</v>
      </c>
      <c r="M144" s="15">
        <v>23472</v>
      </c>
      <c r="N144" s="15">
        <v>25883</v>
      </c>
      <c r="O144" s="31">
        <f t="shared" si="14"/>
        <v>227460</v>
      </c>
    </row>
    <row r="145" spans="1:15" s="1" customFormat="1" ht="17.25" customHeight="1" x14ac:dyDescent="0.4">
      <c r="A145" s="12"/>
      <c r="B145" s="12" t="s">
        <v>107</v>
      </c>
      <c r="C145" s="15">
        <v>16257</v>
      </c>
      <c r="D145" s="15">
        <v>19368</v>
      </c>
      <c r="E145" s="15">
        <v>14829</v>
      </c>
      <c r="F145" s="15">
        <v>16046</v>
      </c>
      <c r="G145" s="15">
        <v>19102</v>
      </c>
      <c r="H145" s="15">
        <v>19582</v>
      </c>
      <c r="I145" s="15">
        <v>17133</v>
      </c>
      <c r="J145" s="15">
        <v>17129</v>
      </c>
      <c r="K145" s="15">
        <v>17919</v>
      </c>
      <c r="L145" s="15">
        <v>21832</v>
      </c>
      <c r="M145" s="15">
        <v>16354</v>
      </c>
      <c r="N145" s="15">
        <v>17663</v>
      </c>
      <c r="O145" s="31">
        <f t="shared" si="14"/>
        <v>213214</v>
      </c>
    </row>
    <row r="146" spans="1:15" s="1" customFormat="1" ht="17.25" customHeight="1" x14ac:dyDescent="0.4">
      <c r="A146" s="12">
        <v>9</v>
      </c>
      <c r="B146" s="12" t="s">
        <v>115</v>
      </c>
      <c r="C146" s="15"/>
      <c r="D146" s="15"/>
      <c r="E146" s="15"/>
      <c r="F146" s="15">
        <v>3365</v>
      </c>
      <c r="G146" s="15">
        <v>3580</v>
      </c>
      <c r="H146" s="15">
        <v>2806</v>
      </c>
      <c r="I146" s="15"/>
      <c r="J146" s="15"/>
      <c r="K146" s="15"/>
      <c r="L146" s="15"/>
      <c r="M146" s="15"/>
      <c r="N146" s="15"/>
      <c r="O146" s="31">
        <f t="shared" si="14"/>
        <v>9751</v>
      </c>
    </row>
    <row r="147" spans="1:15" s="1" customFormat="1" ht="17.25" customHeight="1" x14ac:dyDescent="0.4">
      <c r="A147" s="12"/>
      <c r="B147" s="12" t="s">
        <v>105</v>
      </c>
      <c r="C147" s="15"/>
      <c r="D147" s="15"/>
      <c r="E147" s="15"/>
      <c r="F147" s="15">
        <v>14310</v>
      </c>
      <c r="G147" s="15">
        <v>14377</v>
      </c>
      <c r="H147" s="15">
        <v>12849</v>
      </c>
      <c r="I147" s="15"/>
      <c r="J147" s="15"/>
      <c r="K147" s="15"/>
      <c r="L147" s="15"/>
      <c r="M147" s="15"/>
      <c r="N147" s="15"/>
      <c r="O147" s="31">
        <f t="shared" si="14"/>
        <v>41536</v>
      </c>
    </row>
    <row r="148" spans="1:15" s="1" customFormat="1" ht="17.25" customHeight="1" x14ac:dyDescent="0.4">
      <c r="A148" s="12"/>
      <c r="B148" s="12" t="s">
        <v>106</v>
      </c>
      <c r="C148" s="15">
        <v>17349</v>
      </c>
      <c r="D148" s="15">
        <v>14851</v>
      </c>
      <c r="E148" s="15">
        <v>17365</v>
      </c>
      <c r="F148" s="15"/>
      <c r="G148" s="15"/>
      <c r="H148" s="15"/>
      <c r="I148" s="15">
        <v>15839</v>
      </c>
      <c r="J148" s="15">
        <v>15326</v>
      </c>
      <c r="K148" s="15">
        <v>16371</v>
      </c>
      <c r="L148" s="15">
        <v>15095</v>
      </c>
      <c r="M148" s="15">
        <v>15774</v>
      </c>
      <c r="N148" s="15">
        <v>18032</v>
      </c>
      <c r="O148" s="31">
        <f t="shared" si="14"/>
        <v>146002</v>
      </c>
    </row>
    <row r="149" spans="1:15" s="1" customFormat="1" ht="17.25" customHeight="1" x14ac:dyDescent="0.4">
      <c r="A149" s="12"/>
      <c r="B149" s="12" t="s">
        <v>107</v>
      </c>
      <c r="C149" s="15">
        <v>12740</v>
      </c>
      <c r="D149" s="15">
        <v>15479</v>
      </c>
      <c r="E149" s="15">
        <v>11701</v>
      </c>
      <c r="F149" s="15">
        <v>12424</v>
      </c>
      <c r="G149" s="15">
        <v>12847</v>
      </c>
      <c r="H149" s="15">
        <v>13703</v>
      </c>
      <c r="I149" s="15">
        <v>12560</v>
      </c>
      <c r="J149" s="15">
        <v>12765</v>
      </c>
      <c r="K149" s="15">
        <v>13780</v>
      </c>
      <c r="L149" s="15">
        <v>15682</v>
      </c>
      <c r="M149" s="15">
        <v>13201</v>
      </c>
      <c r="N149" s="15">
        <v>12986</v>
      </c>
      <c r="O149" s="31">
        <f t="shared" si="14"/>
        <v>159868</v>
      </c>
    </row>
    <row r="150" spans="1:15" s="1" customFormat="1" ht="17.25" customHeight="1" x14ac:dyDescent="0.4">
      <c r="A150" s="12">
        <v>10</v>
      </c>
      <c r="B150" s="12" t="s">
        <v>116</v>
      </c>
      <c r="C150" s="15"/>
      <c r="D150" s="15"/>
      <c r="E150" s="15"/>
      <c r="F150" s="15">
        <v>4396</v>
      </c>
      <c r="G150" s="15">
        <v>4261</v>
      </c>
      <c r="H150" s="15">
        <v>3910</v>
      </c>
      <c r="I150" s="15"/>
      <c r="J150" s="15"/>
      <c r="K150" s="15"/>
      <c r="L150" s="15"/>
      <c r="M150" s="15"/>
      <c r="N150" s="15"/>
      <c r="O150" s="31">
        <f t="shared" si="14"/>
        <v>12567</v>
      </c>
    </row>
    <row r="151" spans="1:15" s="1" customFormat="1" ht="17.25" customHeight="1" x14ac:dyDescent="0.4">
      <c r="A151" s="12"/>
      <c r="B151" s="12" t="s">
        <v>105</v>
      </c>
      <c r="C151" s="15"/>
      <c r="D151" s="15"/>
      <c r="E151" s="15"/>
      <c r="F151" s="15">
        <v>16368</v>
      </c>
      <c r="G151" s="15">
        <v>17015</v>
      </c>
      <c r="H151" s="15">
        <v>15094</v>
      </c>
      <c r="I151" s="15"/>
      <c r="J151" s="15"/>
      <c r="K151" s="15"/>
      <c r="L151" s="15"/>
      <c r="M151" s="15"/>
      <c r="N151" s="15"/>
      <c r="O151" s="31">
        <f t="shared" si="14"/>
        <v>48477</v>
      </c>
    </row>
    <row r="152" spans="1:15" s="1" customFormat="1" ht="17.25" customHeight="1" x14ac:dyDescent="0.4">
      <c r="A152" s="12"/>
      <c r="B152" s="12" t="s">
        <v>106</v>
      </c>
      <c r="C152" s="15">
        <v>19554</v>
      </c>
      <c r="D152" s="15">
        <v>17717</v>
      </c>
      <c r="E152" s="15">
        <v>20396</v>
      </c>
      <c r="F152" s="15"/>
      <c r="G152" s="15"/>
      <c r="H152" s="15"/>
      <c r="I152" s="15">
        <v>21405</v>
      </c>
      <c r="J152" s="15">
        <v>20651</v>
      </c>
      <c r="K152" s="15">
        <v>19432</v>
      </c>
      <c r="L152" s="15">
        <v>17113</v>
      </c>
      <c r="M152" s="15">
        <v>17644</v>
      </c>
      <c r="N152" s="15">
        <v>20324</v>
      </c>
      <c r="O152" s="31">
        <f t="shared" si="14"/>
        <v>174236</v>
      </c>
    </row>
    <row r="153" spans="1:15" s="1" customFormat="1" ht="17.25" customHeight="1" x14ac:dyDescent="0.4">
      <c r="A153" s="12"/>
      <c r="B153" s="12" t="s">
        <v>107</v>
      </c>
      <c r="C153" s="15">
        <v>15653</v>
      </c>
      <c r="D153" s="15">
        <v>18264</v>
      </c>
      <c r="E153" s="15">
        <v>14217</v>
      </c>
      <c r="F153" s="15">
        <v>15098</v>
      </c>
      <c r="G153" s="15">
        <v>15718</v>
      </c>
      <c r="H153" s="15">
        <v>16793</v>
      </c>
      <c r="I153" s="15">
        <v>20223</v>
      </c>
      <c r="J153" s="15">
        <v>17753</v>
      </c>
      <c r="K153" s="15">
        <v>17353</v>
      </c>
      <c r="L153" s="15">
        <v>18702</v>
      </c>
      <c r="M153" s="15">
        <v>16128</v>
      </c>
      <c r="N153" s="15">
        <v>16099</v>
      </c>
      <c r="O153" s="31">
        <f t="shared" si="14"/>
        <v>202001</v>
      </c>
    </row>
    <row r="154" spans="1:15" s="1" customFormat="1" ht="17.25" customHeight="1" x14ac:dyDescent="0.4">
      <c r="A154" s="12">
        <v>11</v>
      </c>
      <c r="B154" s="12" t="s">
        <v>117</v>
      </c>
      <c r="C154" s="15"/>
      <c r="D154" s="15"/>
      <c r="E154" s="15"/>
      <c r="F154" s="15">
        <v>13000</v>
      </c>
      <c r="G154" s="15">
        <v>14310</v>
      </c>
      <c r="H154" s="15">
        <v>12312</v>
      </c>
      <c r="I154" s="15"/>
      <c r="J154" s="15"/>
      <c r="K154" s="15"/>
      <c r="L154" s="15"/>
      <c r="M154" s="15"/>
      <c r="N154" s="15"/>
      <c r="O154" s="31">
        <f t="shared" si="14"/>
        <v>39622</v>
      </c>
    </row>
    <row r="155" spans="1:15" s="1" customFormat="1" ht="17.25" customHeight="1" x14ac:dyDescent="0.4">
      <c r="A155" s="12"/>
      <c r="B155" s="12" t="s">
        <v>105</v>
      </c>
      <c r="C155" s="15"/>
      <c r="D155" s="15"/>
      <c r="E155" s="15"/>
      <c r="F155" s="15">
        <v>60801</v>
      </c>
      <c r="G155" s="15">
        <v>63892</v>
      </c>
      <c r="H155" s="15">
        <v>55684</v>
      </c>
      <c r="I155" s="15"/>
      <c r="J155" s="15"/>
      <c r="K155" s="15"/>
      <c r="L155" s="15"/>
      <c r="M155" s="15"/>
      <c r="N155" s="15"/>
      <c r="O155" s="31">
        <f t="shared" si="14"/>
        <v>180377</v>
      </c>
    </row>
    <row r="156" spans="1:15" s="1" customFormat="1" ht="17.25" customHeight="1" x14ac:dyDescent="0.4">
      <c r="A156" s="12"/>
      <c r="B156" s="12" t="s">
        <v>106</v>
      </c>
      <c r="C156" s="15">
        <v>66150</v>
      </c>
      <c r="D156" s="15">
        <v>59949</v>
      </c>
      <c r="E156" s="15">
        <v>70294</v>
      </c>
      <c r="F156" s="15"/>
      <c r="G156" s="15"/>
      <c r="H156" s="15"/>
      <c r="I156" s="15">
        <v>83599</v>
      </c>
      <c r="J156" s="15">
        <v>75685</v>
      </c>
      <c r="K156" s="15">
        <v>69781</v>
      </c>
      <c r="L156" s="15">
        <v>60189</v>
      </c>
      <c r="M156" s="15">
        <v>64813</v>
      </c>
      <c r="N156" s="15">
        <v>69996</v>
      </c>
      <c r="O156" s="31">
        <f t="shared" si="14"/>
        <v>620456</v>
      </c>
    </row>
    <row r="157" spans="1:15" s="1" customFormat="1" ht="17.25" customHeight="1" x14ac:dyDescent="0.4">
      <c r="A157" s="12"/>
      <c r="B157" s="12" t="s">
        <v>107</v>
      </c>
      <c r="C157" s="15">
        <v>44741</v>
      </c>
      <c r="D157" s="15">
        <v>54056</v>
      </c>
      <c r="E157" s="15">
        <v>43236</v>
      </c>
      <c r="F157" s="15">
        <v>45295</v>
      </c>
      <c r="G157" s="15">
        <v>51377</v>
      </c>
      <c r="H157" s="15">
        <v>55382</v>
      </c>
      <c r="I157" s="15">
        <v>57216</v>
      </c>
      <c r="J157" s="15">
        <v>50761</v>
      </c>
      <c r="K157" s="15">
        <v>49610</v>
      </c>
      <c r="L157" s="15">
        <v>60525</v>
      </c>
      <c r="M157" s="15">
        <v>47208</v>
      </c>
      <c r="N157" s="15">
        <v>49534</v>
      </c>
      <c r="O157" s="31">
        <f t="shared" si="14"/>
        <v>608941</v>
      </c>
    </row>
    <row r="158" spans="1:15" s="1" customFormat="1" ht="17.25" customHeight="1" x14ac:dyDescent="0.4">
      <c r="A158"/>
      <c r="B158" s="29" t="s">
        <v>103</v>
      </c>
      <c r="C158" s="6">
        <f>SUM(C114:C157)</f>
        <v>500996</v>
      </c>
      <c r="D158" s="6">
        <f t="shared" ref="D158:O158" si="15">SUM(D114:D157)</f>
        <v>522204</v>
      </c>
      <c r="E158" s="6">
        <f t="shared" si="15"/>
        <v>492564</v>
      </c>
      <c r="F158" s="6">
        <f t="shared" si="15"/>
        <v>502908</v>
      </c>
      <c r="G158" s="6">
        <f t="shared" si="15"/>
        <v>530969</v>
      </c>
      <c r="H158" s="6">
        <f t="shared" si="15"/>
        <v>506284</v>
      </c>
      <c r="I158" s="6">
        <f t="shared" si="15"/>
        <v>536062</v>
      </c>
      <c r="J158" s="6">
        <f t="shared" si="15"/>
        <v>512782</v>
      </c>
      <c r="K158" s="6">
        <f t="shared" si="15"/>
        <v>533068</v>
      </c>
      <c r="L158" s="6">
        <f t="shared" si="15"/>
        <v>528401</v>
      </c>
      <c r="M158" s="6">
        <f t="shared" si="15"/>
        <v>482318</v>
      </c>
      <c r="N158" s="6">
        <f t="shared" si="15"/>
        <v>517885</v>
      </c>
      <c r="O158" s="6">
        <f t="shared" si="15"/>
        <v>6166441</v>
      </c>
    </row>
    <row r="159" spans="1:15" ht="17.25" customHeight="1" x14ac:dyDescent="0.4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1" spans="1:15" ht="17.25" customHeight="1" x14ac:dyDescent="0.4">
      <c r="A161" t="s">
        <v>74</v>
      </c>
      <c r="E161" s="1" t="s">
        <v>87</v>
      </c>
    </row>
    <row r="162" spans="1:15" ht="17.25" customHeight="1" x14ac:dyDescent="0.4">
      <c r="A162" s="47" t="s">
        <v>2</v>
      </c>
      <c r="B162" s="48" t="s">
        <v>3</v>
      </c>
      <c r="C162" s="17" t="s">
        <v>11</v>
      </c>
      <c r="D162" s="17" t="s">
        <v>12</v>
      </c>
      <c r="E162" s="17" t="s">
        <v>13</v>
      </c>
      <c r="F162" s="17" t="s">
        <v>14</v>
      </c>
      <c r="G162" s="17" t="s">
        <v>15</v>
      </c>
      <c r="H162" s="17" t="s">
        <v>16</v>
      </c>
      <c r="I162" s="17" t="s">
        <v>17</v>
      </c>
      <c r="J162" s="17" t="s">
        <v>18</v>
      </c>
      <c r="K162" s="17" t="s">
        <v>19</v>
      </c>
      <c r="L162" s="17" t="s">
        <v>20</v>
      </c>
      <c r="M162" s="17" t="s">
        <v>21</v>
      </c>
      <c r="N162" s="17" t="s">
        <v>22</v>
      </c>
      <c r="O162" s="17" t="s">
        <v>4</v>
      </c>
    </row>
    <row r="163" spans="1:15" ht="17.25" customHeight="1" x14ac:dyDescent="0.4">
      <c r="A163" s="47"/>
      <c r="B163" s="49"/>
      <c r="C163" s="17" t="s">
        <v>23</v>
      </c>
      <c r="D163" s="17" t="s">
        <v>23</v>
      </c>
      <c r="E163" s="17" t="s">
        <v>23</v>
      </c>
      <c r="F163" s="17" t="s">
        <v>23</v>
      </c>
      <c r="G163" s="17" t="s">
        <v>23</v>
      </c>
      <c r="H163" s="17" t="s">
        <v>23</v>
      </c>
      <c r="I163" s="17" t="s">
        <v>23</v>
      </c>
      <c r="J163" s="17" t="s">
        <v>23</v>
      </c>
      <c r="K163" s="17" t="s">
        <v>23</v>
      </c>
      <c r="L163" s="17" t="s">
        <v>23</v>
      </c>
      <c r="M163" s="17" t="s">
        <v>23</v>
      </c>
      <c r="N163" s="17" t="s">
        <v>23</v>
      </c>
      <c r="O163" s="17" t="s">
        <v>23</v>
      </c>
    </row>
    <row r="164" spans="1:15" s="1" customFormat="1" ht="17.25" customHeight="1" x14ac:dyDescent="0.4">
      <c r="A164" s="12">
        <v>1</v>
      </c>
      <c r="B164" s="12" t="s">
        <v>24</v>
      </c>
      <c r="C164" s="2">
        <f t="shared" ref="C164:E192" si="16">ROUNDDOWN(C32*$E$6*0.85+C81*($E$9+C$26),0)+ROUNDDOWN(C81*C$27,0)</f>
        <v>-132444</v>
      </c>
      <c r="D164" s="2">
        <f t="shared" si="16"/>
        <v>-122626</v>
      </c>
      <c r="E164" s="2">
        <f t="shared" si="16"/>
        <v>-138611</v>
      </c>
      <c r="F164" s="2">
        <f t="shared" ref="F164:H192" si="17">ROUNDDOWN(F32*$E$6*0.85+F81*($E$8+F$26),0)+ROUNDDOWN(F81*F$27,0)</f>
        <v>-204953</v>
      </c>
      <c r="G164" s="2">
        <f t="shared" si="17"/>
        <v>-233392</v>
      </c>
      <c r="H164" s="2">
        <f t="shared" si="17"/>
        <v>-190320</v>
      </c>
      <c r="I164" s="2">
        <f t="shared" ref="I164:N173" si="18">ROUNDDOWN(I32*$E$6*0.85+I81*($E$9+I$26),0)+ROUNDDOWN(I81*I$27,0)</f>
        <v>-130619</v>
      </c>
      <c r="J164" s="2">
        <f t="shared" si="18"/>
        <v>-156032</v>
      </c>
      <c r="K164" s="2">
        <f t="shared" si="18"/>
        <v>-214718</v>
      </c>
      <c r="L164" s="2">
        <f t="shared" si="18"/>
        <v>-241014</v>
      </c>
      <c r="M164" s="2">
        <f t="shared" si="18"/>
        <v>-212389</v>
      </c>
      <c r="N164" s="2">
        <f t="shared" si="18"/>
        <v>-228228</v>
      </c>
      <c r="O164" s="2">
        <f t="shared" ref="O164:O194" si="19">SUM(C164:N164)</f>
        <v>-2205346</v>
      </c>
    </row>
    <row r="165" spans="1:15" s="1" customFormat="1" ht="17.25" customHeight="1" x14ac:dyDescent="0.4">
      <c r="A165" s="12">
        <v>2</v>
      </c>
      <c r="B165" s="12" t="s">
        <v>25</v>
      </c>
      <c r="C165" s="2">
        <f t="shared" si="16"/>
        <v>-36270</v>
      </c>
      <c r="D165" s="2">
        <f t="shared" si="16"/>
        <v>-33904</v>
      </c>
      <c r="E165" s="2">
        <f t="shared" si="16"/>
        <v>-35204</v>
      </c>
      <c r="F165" s="2">
        <f t="shared" si="17"/>
        <v>-45864</v>
      </c>
      <c r="G165" s="2">
        <f t="shared" si="17"/>
        <v>-49936</v>
      </c>
      <c r="H165" s="2">
        <f t="shared" si="17"/>
        <v>-43196</v>
      </c>
      <c r="I165" s="2">
        <f t="shared" si="18"/>
        <v>-35007</v>
      </c>
      <c r="J165" s="2">
        <f t="shared" si="18"/>
        <v>-41579</v>
      </c>
      <c r="K165" s="2">
        <f t="shared" si="18"/>
        <v>-49327</v>
      </c>
      <c r="L165" s="2">
        <f t="shared" si="18"/>
        <v>-56815</v>
      </c>
      <c r="M165" s="2">
        <f t="shared" si="18"/>
        <v>-53513</v>
      </c>
      <c r="N165" s="2">
        <f t="shared" si="18"/>
        <v>-55510</v>
      </c>
      <c r="O165" s="2">
        <f t="shared" ref="O165:O192" si="20">SUM(C165:N165)</f>
        <v>-536125</v>
      </c>
    </row>
    <row r="166" spans="1:15" s="1" customFormat="1" ht="17.25" customHeight="1" x14ac:dyDescent="0.4">
      <c r="A166" s="12">
        <v>3</v>
      </c>
      <c r="B166" s="12" t="s">
        <v>26</v>
      </c>
      <c r="C166" s="2">
        <f t="shared" si="16"/>
        <v>-29562</v>
      </c>
      <c r="D166" s="2">
        <f t="shared" si="16"/>
        <v>-25968</v>
      </c>
      <c r="E166" s="2">
        <f t="shared" si="16"/>
        <v>-29417</v>
      </c>
      <c r="F166" s="2">
        <f t="shared" si="17"/>
        <v>-39442</v>
      </c>
      <c r="G166" s="2">
        <f t="shared" si="17"/>
        <v>-43165</v>
      </c>
      <c r="H166" s="2">
        <f t="shared" si="17"/>
        <v>-35662</v>
      </c>
      <c r="I166" s="2">
        <f t="shared" si="18"/>
        <v>-26822</v>
      </c>
      <c r="J166" s="2">
        <f t="shared" si="18"/>
        <v>-34138</v>
      </c>
      <c r="K166" s="2">
        <f t="shared" si="18"/>
        <v>-45448</v>
      </c>
      <c r="L166" s="2">
        <f t="shared" si="18"/>
        <v>-50492</v>
      </c>
      <c r="M166" s="2">
        <f t="shared" si="18"/>
        <v>-46347</v>
      </c>
      <c r="N166" s="2">
        <f t="shared" si="18"/>
        <v>-47002</v>
      </c>
      <c r="O166" s="2">
        <f t="shared" si="20"/>
        <v>-453465</v>
      </c>
    </row>
    <row r="167" spans="1:15" s="1" customFormat="1" ht="17.25" customHeight="1" x14ac:dyDescent="0.4">
      <c r="A167" s="12">
        <v>4</v>
      </c>
      <c r="B167" s="12" t="s">
        <v>27</v>
      </c>
      <c r="C167" s="2">
        <f t="shared" si="16"/>
        <v>-22906</v>
      </c>
      <c r="D167" s="2">
        <f t="shared" si="16"/>
        <v>-21190</v>
      </c>
      <c r="E167" s="2">
        <f t="shared" si="16"/>
        <v>-21242</v>
      </c>
      <c r="F167" s="2">
        <f t="shared" si="17"/>
        <v>-27888</v>
      </c>
      <c r="G167" s="2">
        <f t="shared" si="17"/>
        <v>-29640</v>
      </c>
      <c r="H167" s="2">
        <f t="shared" si="17"/>
        <v>-23484</v>
      </c>
      <c r="I167" s="2">
        <f t="shared" si="18"/>
        <v>-20888</v>
      </c>
      <c r="J167" s="2">
        <f t="shared" si="18"/>
        <v>-25516</v>
      </c>
      <c r="K167" s="2">
        <f t="shared" si="18"/>
        <v>-34746</v>
      </c>
      <c r="L167" s="2">
        <f t="shared" si="18"/>
        <v>-40389</v>
      </c>
      <c r="M167" s="2">
        <f t="shared" si="18"/>
        <v>-37373</v>
      </c>
      <c r="N167" s="2">
        <f t="shared" si="18"/>
        <v>-40358</v>
      </c>
      <c r="O167" s="2">
        <f t="shared" si="20"/>
        <v>-345620</v>
      </c>
    </row>
    <row r="168" spans="1:15" s="1" customFormat="1" ht="17.25" customHeight="1" x14ac:dyDescent="0.4">
      <c r="A168" s="12">
        <v>5</v>
      </c>
      <c r="B168" s="12" t="s">
        <v>102</v>
      </c>
      <c r="C168" s="2">
        <f t="shared" si="16"/>
        <v>-37248</v>
      </c>
      <c r="D168" s="2">
        <f t="shared" si="16"/>
        <v>-27420</v>
      </c>
      <c r="E168" s="2">
        <f t="shared" si="16"/>
        <v>-30903</v>
      </c>
      <c r="F168" s="2">
        <f t="shared" si="17"/>
        <v>-38734</v>
      </c>
      <c r="G168" s="2">
        <f t="shared" si="17"/>
        <v>-48427</v>
      </c>
      <c r="H168" s="2">
        <f t="shared" si="17"/>
        <v>-49956</v>
      </c>
      <c r="I168" s="2">
        <f t="shared" si="18"/>
        <v>-30956</v>
      </c>
      <c r="J168" s="2">
        <f t="shared" si="18"/>
        <v>-26473</v>
      </c>
      <c r="K168" s="2">
        <f t="shared" si="18"/>
        <v>-37122</v>
      </c>
      <c r="L168" s="2">
        <f t="shared" si="18"/>
        <v>-36358</v>
      </c>
      <c r="M168" s="2">
        <f t="shared" si="18"/>
        <v>-42359</v>
      </c>
      <c r="N168" s="2">
        <f t="shared" si="18"/>
        <v>-39863</v>
      </c>
      <c r="O168" s="2">
        <f t="shared" si="20"/>
        <v>-445819</v>
      </c>
    </row>
    <row r="169" spans="1:15" s="1" customFormat="1" ht="17.25" customHeight="1" x14ac:dyDescent="0.4">
      <c r="A169" s="12">
        <v>6</v>
      </c>
      <c r="B169" s="12" t="s">
        <v>28</v>
      </c>
      <c r="C169" s="2">
        <f t="shared" si="16"/>
        <v>-68494</v>
      </c>
      <c r="D169" s="2">
        <f t="shared" si="16"/>
        <v>-67767</v>
      </c>
      <c r="E169" s="2">
        <f t="shared" si="16"/>
        <v>-83309</v>
      </c>
      <c r="F169" s="2">
        <f t="shared" si="17"/>
        <v>-89128</v>
      </c>
      <c r="G169" s="2">
        <f t="shared" si="17"/>
        <v>-65998</v>
      </c>
      <c r="H169" s="2">
        <f t="shared" si="17"/>
        <v>-76924</v>
      </c>
      <c r="I169" s="2">
        <f t="shared" si="18"/>
        <v>-68588</v>
      </c>
      <c r="J169" s="2">
        <f t="shared" si="18"/>
        <v>-75405</v>
      </c>
      <c r="K169" s="2">
        <f t="shared" si="18"/>
        <v>-78562</v>
      </c>
      <c r="L169" s="2">
        <f t="shared" si="18"/>
        <v>-80334</v>
      </c>
      <c r="M169" s="2">
        <f t="shared" si="18"/>
        <v>-83158</v>
      </c>
      <c r="N169" s="2">
        <f t="shared" si="18"/>
        <v>-81525</v>
      </c>
      <c r="O169" s="2">
        <f t="shared" si="20"/>
        <v>-919192</v>
      </c>
    </row>
    <row r="170" spans="1:15" s="1" customFormat="1" ht="17.25" customHeight="1" x14ac:dyDescent="0.4">
      <c r="A170" s="12">
        <v>7</v>
      </c>
      <c r="B170" s="12" t="s">
        <v>29</v>
      </c>
      <c r="C170" s="2">
        <f t="shared" si="16"/>
        <v>-33082</v>
      </c>
      <c r="D170" s="2">
        <f t="shared" si="16"/>
        <v>-35771</v>
      </c>
      <c r="E170" s="2">
        <f t="shared" si="16"/>
        <v>-51740</v>
      </c>
      <c r="F170" s="2">
        <f t="shared" si="17"/>
        <v>-74058</v>
      </c>
      <c r="G170" s="2">
        <f t="shared" si="17"/>
        <v>-36654</v>
      </c>
      <c r="H170" s="2">
        <f t="shared" si="17"/>
        <v>-55884</v>
      </c>
      <c r="I170" s="2">
        <f t="shared" si="18"/>
        <v>-39572</v>
      </c>
      <c r="J170" s="2">
        <f t="shared" si="18"/>
        <v>-42036</v>
      </c>
      <c r="K170" s="2">
        <f t="shared" si="18"/>
        <v>-41282</v>
      </c>
      <c r="L170" s="2">
        <f t="shared" si="18"/>
        <v>-45635</v>
      </c>
      <c r="M170" s="2">
        <f t="shared" si="18"/>
        <v>-41013</v>
      </c>
      <c r="N170" s="2">
        <f t="shared" si="18"/>
        <v>-42832</v>
      </c>
      <c r="O170" s="2">
        <f t="shared" si="20"/>
        <v>-539559</v>
      </c>
    </row>
    <row r="171" spans="1:15" s="1" customFormat="1" ht="17.25" customHeight="1" x14ac:dyDescent="0.4">
      <c r="A171" s="12">
        <v>8</v>
      </c>
      <c r="B171" s="12" t="s">
        <v>30</v>
      </c>
      <c r="C171" s="2">
        <f t="shared" si="16"/>
        <v>-25626</v>
      </c>
      <c r="D171" s="2">
        <f t="shared" si="16"/>
        <v>-28236</v>
      </c>
      <c r="E171" s="2">
        <f t="shared" si="16"/>
        <v>-47325</v>
      </c>
      <c r="F171" s="2">
        <f t="shared" si="17"/>
        <v>-66451</v>
      </c>
      <c r="G171" s="2">
        <f t="shared" si="17"/>
        <v>-33046</v>
      </c>
      <c r="H171" s="2">
        <f t="shared" si="17"/>
        <v>-43030</v>
      </c>
      <c r="I171" s="2">
        <f t="shared" si="18"/>
        <v>-32328</v>
      </c>
      <c r="J171" s="2">
        <f t="shared" si="18"/>
        <v>-34512</v>
      </c>
      <c r="K171" s="2">
        <f t="shared" si="18"/>
        <v>-36384</v>
      </c>
      <c r="L171" s="2">
        <f t="shared" si="18"/>
        <v>-41506</v>
      </c>
      <c r="M171" s="2">
        <f t="shared" si="18"/>
        <v>-38958</v>
      </c>
      <c r="N171" s="2">
        <f t="shared" si="18"/>
        <v>-34268</v>
      </c>
      <c r="O171" s="2">
        <f t="shared" si="20"/>
        <v>-461670</v>
      </c>
    </row>
    <row r="172" spans="1:15" s="1" customFormat="1" ht="17.25" customHeight="1" x14ac:dyDescent="0.4">
      <c r="A172" s="12">
        <v>9</v>
      </c>
      <c r="B172" s="12" t="s">
        <v>31</v>
      </c>
      <c r="C172" s="2">
        <f t="shared" si="16"/>
        <v>-19802</v>
      </c>
      <c r="D172" s="2">
        <f t="shared" si="16"/>
        <v>-21143</v>
      </c>
      <c r="E172" s="2">
        <f t="shared" si="16"/>
        <v>-32666</v>
      </c>
      <c r="F172" s="2">
        <f t="shared" si="17"/>
        <v>-45276</v>
      </c>
      <c r="G172" s="2">
        <f t="shared" si="17"/>
        <v>-20956</v>
      </c>
      <c r="H172" s="2">
        <f t="shared" si="17"/>
        <v>-31470</v>
      </c>
      <c r="I172" s="2">
        <f t="shared" si="18"/>
        <v>-20514</v>
      </c>
      <c r="J172" s="2">
        <f t="shared" si="18"/>
        <v>-21793</v>
      </c>
      <c r="K172" s="2">
        <f t="shared" si="18"/>
        <v>-29448</v>
      </c>
      <c r="L172" s="2">
        <f t="shared" si="18"/>
        <v>-34725</v>
      </c>
      <c r="M172" s="2">
        <f t="shared" si="18"/>
        <v>-28179</v>
      </c>
      <c r="N172" s="2">
        <f t="shared" si="18"/>
        <v>-28346</v>
      </c>
      <c r="O172" s="2">
        <f t="shared" si="20"/>
        <v>-334318</v>
      </c>
    </row>
    <row r="173" spans="1:15" s="1" customFormat="1" ht="17.25" customHeight="1" x14ac:dyDescent="0.4">
      <c r="A173" s="12">
        <v>10</v>
      </c>
      <c r="B173" s="12" t="s">
        <v>32</v>
      </c>
      <c r="C173" s="2">
        <f t="shared" si="16"/>
        <v>-25194</v>
      </c>
      <c r="D173" s="2">
        <f t="shared" si="16"/>
        <v>-25257</v>
      </c>
      <c r="E173" s="2">
        <f t="shared" si="16"/>
        <v>-41673</v>
      </c>
      <c r="F173" s="2">
        <f t="shared" si="17"/>
        <v>-39453</v>
      </c>
      <c r="G173" s="2">
        <f t="shared" si="17"/>
        <v>-14992</v>
      </c>
      <c r="H173" s="2">
        <f t="shared" si="17"/>
        <v>-26286</v>
      </c>
      <c r="I173" s="2">
        <f t="shared" si="18"/>
        <v>-24143</v>
      </c>
      <c r="J173" s="2">
        <f t="shared" si="18"/>
        <v>-28813</v>
      </c>
      <c r="K173" s="2">
        <f t="shared" si="18"/>
        <v>-28460</v>
      </c>
      <c r="L173" s="2">
        <f t="shared" si="18"/>
        <v>-32344</v>
      </c>
      <c r="M173" s="2">
        <f t="shared" si="18"/>
        <v>-32916</v>
      </c>
      <c r="N173" s="2">
        <f t="shared" si="18"/>
        <v>-30426</v>
      </c>
      <c r="O173" s="2">
        <f t="shared" si="20"/>
        <v>-349957</v>
      </c>
    </row>
    <row r="174" spans="1:15" s="1" customFormat="1" ht="17.25" customHeight="1" x14ac:dyDescent="0.4">
      <c r="A174" s="12">
        <v>11</v>
      </c>
      <c r="B174" s="12" t="s">
        <v>33</v>
      </c>
      <c r="C174" s="2">
        <f t="shared" si="16"/>
        <v>-29552</v>
      </c>
      <c r="D174" s="2">
        <f t="shared" si="16"/>
        <v>-26239</v>
      </c>
      <c r="E174" s="2">
        <f t="shared" si="16"/>
        <v>-44647</v>
      </c>
      <c r="F174" s="2">
        <f t="shared" si="17"/>
        <v>-65073</v>
      </c>
      <c r="G174" s="2">
        <f t="shared" si="17"/>
        <v>-27399</v>
      </c>
      <c r="H174" s="2">
        <f t="shared" si="17"/>
        <v>-47939</v>
      </c>
      <c r="I174" s="2">
        <f t="shared" ref="I174:N183" si="21">ROUNDDOWN(I42*$E$6*0.85+I91*($E$9+I$26),0)+ROUNDDOWN(I91*I$27,0)</f>
        <v>-25491</v>
      </c>
      <c r="J174" s="2">
        <f t="shared" si="21"/>
        <v>-45307</v>
      </c>
      <c r="K174" s="2">
        <f t="shared" si="21"/>
        <v>-68307</v>
      </c>
      <c r="L174" s="2">
        <f t="shared" si="21"/>
        <v>-108706</v>
      </c>
      <c r="M174" s="2">
        <f t="shared" si="21"/>
        <v>-97401</v>
      </c>
      <c r="N174" s="2">
        <f t="shared" si="21"/>
        <v>-85472</v>
      </c>
      <c r="O174" s="2">
        <f t="shared" si="20"/>
        <v>-671533</v>
      </c>
    </row>
    <row r="175" spans="1:15" s="1" customFormat="1" ht="17.25" customHeight="1" x14ac:dyDescent="0.4">
      <c r="A175" s="12">
        <v>12</v>
      </c>
      <c r="B175" s="12" t="s">
        <v>34</v>
      </c>
      <c r="C175" s="2">
        <f t="shared" si="16"/>
        <v>-12958</v>
      </c>
      <c r="D175" s="2">
        <f t="shared" si="16"/>
        <v>-14035</v>
      </c>
      <c r="E175" s="2">
        <f t="shared" si="16"/>
        <v>-18783</v>
      </c>
      <c r="F175" s="2">
        <f t="shared" si="17"/>
        <v>-41657</v>
      </c>
      <c r="G175" s="2">
        <f t="shared" si="17"/>
        <v>-18569</v>
      </c>
      <c r="H175" s="2">
        <f t="shared" si="17"/>
        <v>-18518</v>
      </c>
      <c r="I175" s="2">
        <f t="shared" si="21"/>
        <v>-14076</v>
      </c>
      <c r="J175" s="2">
        <f t="shared" si="21"/>
        <v>-14362</v>
      </c>
      <c r="K175" s="2">
        <f t="shared" si="21"/>
        <v>-13712</v>
      </c>
      <c r="L175" s="2">
        <f t="shared" si="21"/>
        <v>-13687</v>
      </c>
      <c r="M175" s="2">
        <f t="shared" si="21"/>
        <v>-12615</v>
      </c>
      <c r="N175" s="2">
        <f t="shared" si="21"/>
        <v>-13525</v>
      </c>
      <c r="O175" s="2">
        <f t="shared" si="20"/>
        <v>-206497</v>
      </c>
    </row>
    <row r="176" spans="1:15" s="1" customFormat="1" ht="17.25" customHeight="1" x14ac:dyDescent="0.4">
      <c r="A176" s="12">
        <v>13</v>
      </c>
      <c r="B176" s="12" t="s">
        <v>35</v>
      </c>
      <c r="C176" s="2">
        <f t="shared" si="16"/>
        <v>-17805</v>
      </c>
      <c r="D176" s="2">
        <f t="shared" si="16"/>
        <v>-19058</v>
      </c>
      <c r="E176" s="2">
        <f t="shared" si="16"/>
        <v>-32303</v>
      </c>
      <c r="F176" s="2">
        <f t="shared" si="17"/>
        <v>-50118</v>
      </c>
      <c r="G176" s="2">
        <f t="shared" si="17"/>
        <v>-20057</v>
      </c>
      <c r="H176" s="2">
        <f t="shared" si="17"/>
        <v>-27965</v>
      </c>
      <c r="I176" s="2">
        <f t="shared" si="21"/>
        <v>-20343</v>
      </c>
      <c r="J176" s="2">
        <f t="shared" si="21"/>
        <v>-21736</v>
      </c>
      <c r="K176" s="2">
        <f t="shared" si="21"/>
        <v>-22802</v>
      </c>
      <c r="L176" s="2">
        <f t="shared" si="21"/>
        <v>-22464</v>
      </c>
      <c r="M176" s="2">
        <f t="shared" si="21"/>
        <v>-21029</v>
      </c>
      <c r="N176" s="2">
        <f t="shared" si="21"/>
        <v>-20493</v>
      </c>
      <c r="O176" s="2">
        <f t="shared" si="20"/>
        <v>-296173</v>
      </c>
    </row>
    <row r="177" spans="1:15" s="1" customFormat="1" ht="17.25" customHeight="1" x14ac:dyDescent="0.4">
      <c r="A177" s="12">
        <v>14</v>
      </c>
      <c r="B177" s="12" t="s">
        <v>36</v>
      </c>
      <c r="C177" s="2">
        <f t="shared" si="16"/>
        <v>-62322</v>
      </c>
      <c r="D177" s="2">
        <f t="shared" si="16"/>
        <v>-79955</v>
      </c>
      <c r="E177" s="2">
        <f t="shared" si="16"/>
        <v>-93802</v>
      </c>
      <c r="F177" s="2">
        <f t="shared" si="17"/>
        <v>-123578</v>
      </c>
      <c r="G177" s="2">
        <f t="shared" si="17"/>
        <v>-65572</v>
      </c>
      <c r="H177" s="2">
        <f t="shared" si="17"/>
        <v>-113303</v>
      </c>
      <c r="I177" s="2">
        <f t="shared" si="21"/>
        <v>-72577</v>
      </c>
      <c r="J177" s="2">
        <f t="shared" si="21"/>
        <v>-67767</v>
      </c>
      <c r="K177" s="2">
        <f t="shared" si="21"/>
        <v>-69841</v>
      </c>
      <c r="L177" s="2">
        <f t="shared" si="21"/>
        <v>-79024</v>
      </c>
      <c r="M177" s="2">
        <f t="shared" si="21"/>
        <v>-76071</v>
      </c>
      <c r="N177" s="2">
        <f t="shared" si="21"/>
        <v>-71001</v>
      </c>
      <c r="O177" s="2">
        <f t="shared" si="20"/>
        <v>-974813</v>
      </c>
    </row>
    <row r="178" spans="1:15" s="1" customFormat="1" ht="17.25" customHeight="1" x14ac:dyDescent="0.4">
      <c r="A178" s="12">
        <v>15</v>
      </c>
      <c r="B178" s="12" t="s">
        <v>37</v>
      </c>
      <c r="C178" s="2">
        <f t="shared" si="16"/>
        <v>-20550</v>
      </c>
      <c r="D178" s="2">
        <f t="shared" si="16"/>
        <v>-21788</v>
      </c>
      <c r="E178" s="2">
        <f t="shared" si="16"/>
        <v>-23010</v>
      </c>
      <c r="F178" s="2">
        <f t="shared" si="17"/>
        <v>-32344</v>
      </c>
      <c r="G178" s="2">
        <f t="shared" si="17"/>
        <v>-20196</v>
      </c>
      <c r="H178" s="2">
        <f t="shared" si="17"/>
        <v>-29827</v>
      </c>
      <c r="I178" s="2">
        <f t="shared" si="21"/>
        <v>-27097</v>
      </c>
      <c r="J178" s="2">
        <f t="shared" si="21"/>
        <v>-31168</v>
      </c>
      <c r="K178" s="2">
        <f t="shared" si="21"/>
        <v>-25771</v>
      </c>
      <c r="L178" s="2">
        <f t="shared" si="21"/>
        <v>-27955</v>
      </c>
      <c r="M178" s="2">
        <f t="shared" si="21"/>
        <v>-27207</v>
      </c>
      <c r="N178" s="2">
        <f t="shared" si="21"/>
        <v>-24992</v>
      </c>
      <c r="O178" s="2">
        <f t="shared" si="20"/>
        <v>-311905</v>
      </c>
    </row>
    <row r="179" spans="1:15" s="1" customFormat="1" ht="17.25" customHeight="1" x14ac:dyDescent="0.4">
      <c r="A179" s="12">
        <v>16</v>
      </c>
      <c r="B179" s="12" t="s">
        <v>38</v>
      </c>
      <c r="C179" s="2">
        <f t="shared" si="16"/>
        <v>-14493</v>
      </c>
      <c r="D179" s="2">
        <f t="shared" si="16"/>
        <v>-15017</v>
      </c>
      <c r="E179" s="2">
        <f t="shared" si="16"/>
        <v>-28533</v>
      </c>
      <c r="F179" s="2">
        <f t="shared" si="17"/>
        <v>-43155</v>
      </c>
      <c r="G179" s="2">
        <f t="shared" si="17"/>
        <v>-18315</v>
      </c>
      <c r="H179" s="2">
        <f t="shared" si="17"/>
        <v>-25512</v>
      </c>
      <c r="I179" s="2">
        <f t="shared" si="21"/>
        <v>-15918</v>
      </c>
      <c r="J179" s="2">
        <f t="shared" si="21"/>
        <v>-15953</v>
      </c>
      <c r="K179" s="2">
        <f t="shared" si="21"/>
        <v>-15870</v>
      </c>
      <c r="L179" s="2">
        <f t="shared" si="21"/>
        <v>-15719</v>
      </c>
      <c r="M179" s="2">
        <f t="shared" si="21"/>
        <v>-15771</v>
      </c>
      <c r="N179" s="2">
        <f t="shared" si="21"/>
        <v>-17378</v>
      </c>
      <c r="O179" s="2">
        <f t="shared" si="20"/>
        <v>-241634</v>
      </c>
    </row>
    <row r="180" spans="1:15" s="1" customFormat="1" ht="17.25" customHeight="1" x14ac:dyDescent="0.4">
      <c r="A180" s="12">
        <v>17</v>
      </c>
      <c r="B180" s="12" t="s">
        <v>39</v>
      </c>
      <c r="C180" s="2">
        <f t="shared" si="16"/>
        <v>-15881</v>
      </c>
      <c r="D180" s="2">
        <f t="shared" si="16"/>
        <v>-16556</v>
      </c>
      <c r="E180" s="2">
        <f t="shared" si="16"/>
        <v>-31928</v>
      </c>
      <c r="F180" s="2">
        <f t="shared" si="17"/>
        <v>-34091</v>
      </c>
      <c r="G180" s="2">
        <f t="shared" si="17"/>
        <v>-14862</v>
      </c>
      <c r="H180" s="2">
        <f t="shared" si="17"/>
        <v>-24346</v>
      </c>
      <c r="I180" s="2">
        <f t="shared" si="21"/>
        <v>-19573</v>
      </c>
      <c r="J180" s="2">
        <f t="shared" si="21"/>
        <v>-21201</v>
      </c>
      <c r="K180" s="2">
        <f t="shared" si="21"/>
        <v>-20171</v>
      </c>
      <c r="L180" s="2">
        <f t="shared" si="21"/>
        <v>-19006</v>
      </c>
      <c r="M180" s="2">
        <f t="shared" si="21"/>
        <v>-20706</v>
      </c>
      <c r="N180" s="2">
        <f t="shared" si="21"/>
        <v>-20753</v>
      </c>
      <c r="O180" s="2">
        <f t="shared" si="20"/>
        <v>-259074</v>
      </c>
    </row>
    <row r="181" spans="1:15" s="1" customFormat="1" ht="17.25" customHeight="1" x14ac:dyDescent="0.4">
      <c r="A181" s="12">
        <v>18</v>
      </c>
      <c r="B181" s="12" t="s">
        <v>40</v>
      </c>
      <c r="C181" s="2">
        <f t="shared" si="16"/>
        <v>-34528</v>
      </c>
      <c r="D181" s="2">
        <f t="shared" si="16"/>
        <v>-38417</v>
      </c>
      <c r="E181" s="2">
        <f t="shared" si="16"/>
        <v>-47034</v>
      </c>
      <c r="F181" s="2">
        <f t="shared" si="17"/>
        <v>-55214</v>
      </c>
      <c r="G181" s="2">
        <f t="shared" si="17"/>
        <v>-32479</v>
      </c>
      <c r="H181" s="2">
        <f t="shared" si="17"/>
        <v>-54657</v>
      </c>
      <c r="I181" s="2">
        <f t="shared" si="21"/>
        <v>-39873</v>
      </c>
      <c r="J181" s="2">
        <f t="shared" si="21"/>
        <v>-45573</v>
      </c>
      <c r="K181" s="2">
        <f t="shared" si="21"/>
        <v>-53029</v>
      </c>
      <c r="L181" s="2">
        <f t="shared" si="21"/>
        <v>-70876</v>
      </c>
      <c r="M181" s="2">
        <f t="shared" si="21"/>
        <v>-55973</v>
      </c>
      <c r="N181" s="2">
        <f t="shared" si="21"/>
        <v>-58053</v>
      </c>
      <c r="O181" s="2">
        <f t="shared" si="20"/>
        <v>-585706</v>
      </c>
    </row>
    <row r="182" spans="1:15" s="1" customFormat="1" ht="17.25" customHeight="1" x14ac:dyDescent="0.4">
      <c r="A182" s="12">
        <v>19</v>
      </c>
      <c r="B182" s="12" t="s">
        <v>41</v>
      </c>
      <c r="C182" s="2">
        <f t="shared" si="16"/>
        <v>-44657</v>
      </c>
      <c r="D182" s="2">
        <f t="shared" si="16"/>
        <v>-45490</v>
      </c>
      <c r="E182" s="2">
        <f t="shared" si="16"/>
        <v>-53737</v>
      </c>
      <c r="F182" s="2">
        <f t="shared" si="17"/>
        <v>-68224</v>
      </c>
      <c r="G182" s="2">
        <f t="shared" si="17"/>
        <v>-43373</v>
      </c>
      <c r="H182" s="2">
        <f t="shared" si="17"/>
        <v>-45370</v>
      </c>
      <c r="I182" s="2">
        <f t="shared" si="21"/>
        <v>-45307</v>
      </c>
      <c r="J182" s="2">
        <f t="shared" si="21"/>
        <v>-47996</v>
      </c>
      <c r="K182" s="2">
        <f t="shared" si="21"/>
        <v>-51777</v>
      </c>
      <c r="L182" s="2">
        <f t="shared" si="21"/>
        <v>-60070</v>
      </c>
      <c r="M182" s="2">
        <f t="shared" si="21"/>
        <v>-61371</v>
      </c>
      <c r="N182" s="2">
        <f t="shared" si="21"/>
        <v>-57595</v>
      </c>
      <c r="O182" s="2">
        <f t="shared" si="20"/>
        <v>-624967</v>
      </c>
    </row>
    <row r="183" spans="1:15" s="1" customFormat="1" ht="17.25" customHeight="1" x14ac:dyDescent="0.4">
      <c r="A183" s="12">
        <v>20</v>
      </c>
      <c r="B183" s="12" t="s">
        <v>42</v>
      </c>
      <c r="C183" s="2">
        <f t="shared" si="16"/>
        <v>-23088</v>
      </c>
      <c r="D183" s="2">
        <f t="shared" si="16"/>
        <v>-25121</v>
      </c>
      <c r="E183" s="2">
        <f t="shared" si="16"/>
        <v>-23072</v>
      </c>
      <c r="F183" s="2">
        <f t="shared" si="17"/>
        <v>-31580</v>
      </c>
      <c r="G183" s="2">
        <f t="shared" si="17"/>
        <v>-22651</v>
      </c>
      <c r="H183" s="2">
        <f t="shared" si="17"/>
        <v>-29204</v>
      </c>
      <c r="I183" s="2">
        <f t="shared" si="21"/>
        <v>-30851</v>
      </c>
      <c r="J183" s="2">
        <f t="shared" si="21"/>
        <v>-32885</v>
      </c>
      <c r="K183" s="2">
        <f t="shared" si="21"/>
        <v>-34725</v>
      </c>
      <c r="L183" s="2">
        <f t="shared" si="21"/>
        <v>-40544</v>
      </c>
      <c r="M183" s="2">
        <f t="shared" si="21"/>
        <v>-37872</v>
      </c>
      <c r="N183" s="2">
        <f t="shared" si="21"/>
        <v>-33026</v>
      </c>
      <c r="O183" s="2">
        <f t="shared" si="20"/>
        <v>-364619</v>
      </c>
    </row>
    <row r="184" spans="1:15" s="1" customFormat="1" ht="17.25" customHeight="1" x14ac:dyDescent="0.4">
      <c r="A184" s="12">
        <v>21</v>
      </c>
      <c r="B184" s="12" t="s">
        <v>43</v>
      </c>
      <c r="C184" s="2">
        <f t="shared" si="16"/>
        <v>-65109</v>
      </c>
      <c r="D184" s="2">
        <f t="shared" si="16"/>
        <v>-73928</v>
      </c>
      <c r="E184" s="2">
        <f t="shared" si="16"/>
        <v>-87937</v>
      </c>
      <c r="F184" s="2">
        <f t="shared" si="17"/>
        <v>-142267</v>
      </c>
      <c r="G184" s="2">
        <f t="shared" si="17"/>
        <v>-71219</v>
      </c>
      <c r="H184" s="2">
        <f t="shared" si="17"/>
        <v>-105487</v>
      </c>
      <c r="I184" s="2">
        <f t="shared" ref="I184:N193" si="22">ROUNDDOWN(I52*$E$6*0.85+I101*($E$9+I$26),0)+ROUNDDOWN(I101*I$27,0)</f>
        <v>-71079</v>
      </c>
      <c r="J184" s="2">
        <f t="shared" si="22"/>
        <v>-85598</v>
      </c>
      <c r="K184" s="2">
        <f t="shared" si="22"/>
        <v>-106730</v>
      </c>
      <c r="L184" s="2">
        <f t="shared" si="22"/>
        <v>-134259</v>
      </c>
      <c r="M184" s="2">
        <f t="shared" si="22"/>
        <v>-122211</v>
      </c>
      <c r="N184" s="2">
        <f t="shared" si="22"/>
        <v>-97058</v>
      </c>
      <c r="O184" s="2">
        <f t="shared" si="20"/>
        <v>-1162882</v>
      </c>
    </row>
    <row r="185" spans="1:15" s="1" customFormat="1" ht="17.25" customHeight="1" x14ac:dyDescent="0.4">
      <c r="A185" s="12">
        <v>22</v>
      </c>
      <c r="B185" s="12" t="s">
        <v>44</v>
      </c>
      <c r="C185" s="2">
        <f t="shared" si="16"/>
        <v>-26838</v>
      </c>
      <c r="D185" s="2">
        <f t="shared" si="16"/>
        <v>-29026</v>
      </c>
      <c r="E185" s="2">
        <f t="shared" si="16"/>
        <v>-35297</v>
      </c>
      <c r="F185" s="2">
        <f t="shared" si="17"/>
        <v>-45307</v>
      </c>
      <c r="G185" s="2">
        <f t="shared" si="17"/>
        <v>-30030</v>
      </c>
      <c r="H185" s="2">
        <f t="shared" si="17"/>
        <v>-47268</v>
      </c>
      <c r="I185" s="2">
        <f t="shared" si="22"/>
        <v>-28143</v>
      </c>
      <c r="J185" s="2">
        <f t="shared" si="22"/>
        <v>-28584</v>
      </c>
      <c r="K185" s="2">
        <f t="shared" si="22"/>
        <v>-34502</v>
      </c>
      <c r="L185" s="2">
        <f t="shared" si="22"/>
        <v>-42276</v>
      </c>
      <c r="M185" s="2">
        <f t="shared" si="22"/>
        <v>-34939</v>
      </c>
      <c r="N185" s="2">
        <f t="shared" si="22"/>
        <v>-34512</v>
      </c>
      <c r="O185" s="2">
        <f t="shared" si="20"/>
        <v>-416722</v>
      </c>
    </row>
    <row r="186" spans="1:15" s="1" customFormat="1" ht="17.25" customHeight="1" x14ac:dyDescent="0.4">
      <c r="A186" s="12">
        <v>23</v>
      </c>
      <c r="B186" s="12" t="s">
        <v>45</v>
      </c>
      <c r="C186" s="2">
        <f t="shared" si="16"/>
        <v>-13011</v>
      </c>
      <c r="D186" s="2">
        <f t="shared" si="16"/>
        <v>-14576</v>
      </c>
      <c r="E186" s="2">
        <f t="shared" si="16"/>
        <v>-14586</v>
      </c>
      <c r="F186" s="2">
        <f t="shared" si="17"/>
        <v>-22620</v>
      </c>
      <c r="G186" s="2">
        <f t="shared" si="17"/>
        <v>-16084</v>
      </c>
      <c r="H186" s="2">
        <f t="shared" si="17"/>
        <v>-22106</v>
      </c>
      <c r="I186" s="2">
        <f t="shared" si="22"/>
        <v>-15684</v>
      </c>
      <c r="J186" s="2">
        <f t="shared" si="22"/>
        <v>-19287</v>
      </c>
      <c r="K186" s="2">
        <f t="shared" si="22"/>
        <v>-27263</v>
      </c>
      <c r="L186" s="2">
        <f t="shared" si="22"/>
        <v>-38647</v>
      </c>
      <c r="M186" s="2">
        <f t="shared" si="22"/>
        <v>-25313</v>
      </c>
      <c r="N186" s="2">
        <f t="shared" si="22"/>
        <v>-26202</v>
      </c>
      <c r="O186" s="2">
        <f t="shared" si="20"/>
        <v>-255379</v>
      </c>
    </row>
    <row r="187" spans="1:15" s="1" customFormat="1" ht="17.25" customHeight="1" x14ac:dyDescent="0.4">
      <c r="A187" s="12">
        <v>24</v>
      </c>
      <c r="B187" s="12" t="s">
        <v>46</v>
      </c>
      <c r="C187" s="2">
        <f t="shared" si="16"/>
        <v>-30227</v>
      </c>
      <c r="D187" s="2">
        <f t="shared" si="16"/>
        <v>-31824</v>
      </c>
      <c r="E187" s="2">
        <f t="shared" si="16"/>
        <v>-38496</v>
      </c>
      <c r="F187" s="2">
        <f t="shared" si="17"/>
        <v>-54158</v>
      </c>
      <c r="G187" s="2">
        <f t="shared" si="17"/>
        <v>-33784</v>
      </c>
      <c r="H187" s="2">
        <f t="shared" si="17"/>
        <v>-54818</v>
      </c>
      <c r="I187" s="2">
        <f t="shared" si="22"/>
        <v>-33493</v>
      </c>
      <c r="J187" s="2">
        <f t="shared" si="22"/>
        <v>-32146</v>
      </c>
      <c r="K187" s="2">
        <f t="shared" si="22"/>
        <v>-31481</v>
      </c>
      <c r="L187" s="2">
        <f t="shared" si="22"/>
        <v>-33478</v>
      </c>
      <c r="M187" s="2">
        <f t="shared" si="22"/>
        <v>-31392</v>
      </c>
      <c r="N187" s="2">
        <f t="shared" si="22"/>
        <v>-29094</v>
      </c>
      <c r="O187" s="2">
        <f t="shared" si="20"/>
        <v>-434391</v>
      </c>
    </row>
    <row r="188" spans="1:15" s="1" customFormat="1" ht="17.25" customHeight="1" x14ac:dyDescent="0.4">
      <c r="A188" s="12">
        <v>25</v>
      </c>
      <c r="B188" s="12" t="s">
        <v>47</v>
      </c>
      <c r="C188" s="2">
        <f t="shared" si="16"/>
        <v>-12527</v>
      </c>
      <c r="D188" s="2">
        <f t="shared" si="16"/>
        <v>-14814</v>
      </c>
      <c r="E188" s="2">
        <f t="shared" si="16"/>
        <v>-15938</v>
      </c>
      <c r="F188" s="2">
        <f t="shared" si="17"/>
        <v>-22266</v>
      </c>
      <c r="G188" s="2">
        <f t="shared" si="17"/>
        <v>-15584</v>
      </c>
      <c r="H188" s="2">
        <f t="shared" si="17"/>
        <v>-22932</v>
      </c>
      <c r="I188" s="2">
        <f t="shared" si="22"/>
        <v>-14518</v>
      </c>
      <c r="J188" s="2">
        <f t="shared" si="22"/>
        <v>-18611</v>
      </c>
      <c r="K188" s="2">
        <f t="shared" si="22"/>
        <v>-25152</v>
      </c>
      <c r="L188" s="2">
        <f t="shared" si="22"/>
        <v>-32833</v>
      </c>
      <c r="M188" s="2">
        <f t="shared" si="22"/>
        <v>-22110</v>
      </c>
      <c r="N188" s="2">
        <f t="shared" si="22"/>
        <v>-24882</v>
      </c>
      <c r="O188" s="2">
        <f t="shared" si="20"/>
        <v>-242167</v>
      </c>
    </row>
    <row r="189" spans="1:15" s="1" customFormat="1" ht="17.25" customHeight="1" x14ac:dyDescent="0.4">
      <c r="A189" s="12">
        <v>26</v>
      </c>
      <c r="B189" s="12" t="s">
        <v>48</v>
      </c>
      <c r="C189" s="2">
        <f t="shared" si="16"/>
        <v>-15013</v>
      </c>
      <c r="D189" s="2">
        <f t="shared" si="16"/>
        <v>-15429</v>
      </c>
      <c r="E189" s="2">
        <f t="shared" si="16"/>
        <v>-16053</v>
      </c>
      <c r="F189" s="2">
        <f t="shared" si="17"/>
        <v>-21512</v>
      </c>
      <c r="G189" s="2">
        <f t="shared" si="17"/>
        <v>-16635</v>
      </c>
      <c r="H189" s="2">
        <f t="shared" si="17"/>
        <v>-21694</v>
      </c>
      <c r="I189" s="2">
        <f t="shared" si="22"/>
        <v>-17540</v>
      </c>
      <c r="J189" s="2">
        <f t="shared" si="22"/>
        <v>-18699</v>
      </c>
      <c r="K189" s="2">
        <f t="shared" si="22"/>
        <v>-20259</v>
      </c>
      <c r="L189" s="2">
        <f t="shared" si="22"/>
        <v>-20113</v>
      </c>
      <c r="M189" s="2">
        <f t="shared" si="22"/>
        <v>-19942</v>
      </c>
      <c r="N189" s="2">
        <f t="shared" si="22"/>
        <v>-17977</v>
      </c>
      <c r="O189" s="2">
        <f t="shared" si="20"/>
        <v>-220866</v>
      </c>
    </row>
    <row r="190" spans="1:15" s="1" customFormat="1" ht="17.25" customHeight="1" x14ac:dyDescent="0.4">
      <c r="A190" s="12">
        <v>27</v>
      </c>
      <c r="B190" s="12" t="s">
        <v>49</v>
      </c>
      <c r="C190" s="2">
        <f t="shared" si="16"/>
        <v>-85196</v>
      </c>
      <c r="D190" s="2">
        <f t="shared" si="16"/>
        <v>-99263</v>
      </c>
      <c r="E190" s="2">
        <f t="shared" si="16"/>
        <v>-119247</v>
      </c>
      <c r="F190" s="2">
        <f t="shared" si="17"/>
        <v>-155948</v>
      </c>
      <c r="G190" s="2">
        <f t="shared" si="17"/>
        <v>-107801</v>
      </c>
      <c r="H190" s="2">
        <f t="shared" si="17"/>
        <v>-146026</v>
      </c>
      <c r="I190" s="2">
        <f t="shared" si="22"/>
        <v>-100376</v>
      </c>
      <c r="J190" s="2">
        <f t="shared" si="22"/>
        <v>-91260</v>
      </c>
      <c r="K190" s="2">
        <f t="shared" si="22"/>
        <v>-94109</v>
      </c>
      <c r="L190" s="2">
        <f t="shared" si="22"/>
        <v>-98109</v>
      </c>
      <c r="M190" s="2">
        <f t="shared" si="22"/>
        <v>-95857</v>
      </c>
      <c r="N190" s="2">
        <f t="shared" si="22"/>
        <v>-91385</v>
      </c>
      <c r="O190" s="2">
        <f t="shared" si="20"/>
        <v>-1284577</v>
      </c>
    </row>
    <row r="191" spans="1:15" s="1" customFormat="1" ht="17.25" customHeight="1" x14ac:dyDescent="0.4">
      <c r="A191" s="12">
        <v>28</v>
      </c>
      <c r="B191" s="12" t="s">
        <v>50</v>
      </c>
      <c r="C191" s="2">
        <f t="shared" si="16"/>
        <v>-31762</v>
      </c>
      <c r="D191" s="2">
        <f t="shared" si="16"/>
        <v>-35614</v>
      </c>
      <c r="E191" s="2">
        <f t="shared" si="16"/>
        <v>-40706</v>
      </c>
      <c r="F191" s="2">
        <f t="shared" si="17"/>
        <v>-55250</v>
      </c>
      <c r="G191" s="2">
        <f t="shared" si="17"/>
        <v>-32235</v>
      </c>
      <c r="H191" s="2">
        <f t="shared" si="17"/>
        <v>-49925</v>
      </c>
      <c r="I191" s="2">
        <f t="shared" si="22"/>
        <v>-32442</v>
      </c>
      <c r="J191" s="2">
        <f t="shared" si="22"/>
        <v>-39442</v>
      </c>
      <c r="K191" s="2">
        <f t="shared" si="22"/>
        <v>-40571</v>
      </c>
      <c r="L191" s="2">
        <f t="shared" si="22"/>
        <v>-46660</v>
      </c>
      <c r="M191" s="2">
        <f t="shared" si="22"/>
        <v>-44808</v>
      </c>
      <c r="N191" s="2">
        <f t="shared" si="22"/>
        <v>-38761</v>
      </c>
      <c r="O191" s="2">
        <f t="shared" si="20"/>
        <v>-488176</v>
      </c>
    </row>
    <row r="192" spans="1:15" s="1" customFormat="1" ht="17.25" customHeight="1" x14ac:dyDescent="0.4">
      <c r="A192" s="12">
        <v>29</v>
      </c>
      <c r="B192" s="12" t="s">
        <v>51</v>
      </c>
      <c r="C192" s="2">
        <f t="shared" si="16"/>
        <v>-18195</v>
      </c>
      <c r="D192" s="2">
        <f t="shared" si="16"/>
        <v>-20119</v>
      </c>
      <c r="E192" s="2">
        <f t="shared" si="16"/>
        <v>-19370</v>
      </c>
      <c r="F192" s="2">
        <f t="shared" si="17"/>
        <v>-29115</v>
      </c>
      <c r="G192" s="2">
        <f t="shared" si="17"/>
        <v>-23337</v>
      </c>
      <c r="H192" s="2">
        <f t="shared" si="17"/>
        <v>-25937</v>
      </c>
      <c r="I192" s="2">
        <f t="shared" si="22"/>
        <v>-19146</v>
      </c>
      <c r="J192" s="2">
        <f t="shared" si="22"/>
        <v>-32105</v>
      </c>
      <c r="K192" s="2">
        <f t="shared" si="22"/>
        <v>-47725</v>
      </c>
      <c r="L192" s="2">
        <f t="shared" si="22"/>
        <v>-49285</v>
      </c>
      <c r="M192" s="2">
        <f t="shared" si="22"/>
        <v>-53056</v>
      </c>
      <c r="N192" s="2">
        <f t="shared" si="22"/>
        <v>-37435</v>
      </c>
      <c r="O192" s="2">
        <f t="shared" si="20"/>
        <v>-374825</v>
      </c>
    </row>
    <row r="193" spans="1:15" ht="17.25" customHeight="1" x14ac:dyDescent="0.4">
      <c r="A193" s="25"/>
      <c r="B193" s="37" t="s">
        <v>84</v>
      </c>
      <c r="C193" s="38">
        <f t="shared" ref="C193:O193" si="23">SUM(C164:C192)</f>
        <v>-1004340</v>
      </c>
      <c r="D193" s="38">
        <f t="shared" si="23"/>
        <v>-1045551</v>
      </c>
      <c r="E193" s="38">
        <f t="shared" si="23"/>
        <v>-1296569</v>
      </c>
      <c r="F193" s="38">
        <f t="shared" si="23"/>
        <v>-1764724</v>
      </c>
      <c r="G193" s="38">
        <f t="shared" si="23"/>
        <v>-1206388</v>
      </c>
      <c r="H193" s="38">
        <f t="shared" si="23"/>
        <v>-1489046</v>
      </c>
      <c r="I193" s="38">
        <f t="shared" si="23"/>
        <v>-1072964</v>
      </c>
      <c r="J193" s="38">
        <f t="shared" si="23"/>
        <v>-1195977</v>
      </c>
      <c r="K193" s="38">
        <f t="shared" si="23"/>
        <v>-1399294</v>
      </c>
      <c r="L193" s="38">
        <f t="shared" si="23"/>
        <v>-1613323</v>
      </c>
      <c r="M193" s="38">
        <f t="shared" si="23"/>
        <v>-1491849</v>
      </c>
      <c r="N193" s="38">
        <f t="shared" si="23"/>
        <v>-1427952</v>
      </c>
      <c r="O193" s="38">
        <f t="shared" si="23"/>
        <v>-16007977</v>
      </c>
    </row>
    <row r="194" spans="1:15" ht="17.25" customHeight="1" x14ac:dyDescent="0.4">
      <c r="A194" s="12">
        <v>1</v>
      </c>
      <c r="B194" s="12" t="s">
        <v>65</v>
      </c>
      <c r="C194" s="2">
        <f t="shared" ref="C194:E195" si="24">ROUNDDOWN(C62*$E$10*0.85+C111*($E$13+C$26),0)+ROUNDDOWN(C111*C$27,0)</f>
        <v>-87542</v>
      </c>
      <c r="D194" s="2">
        <f t="shared" si="24"/>
        <v>-103553</v>
      </c>
      <c r="E194" s="2">
        <f t="shared" si="24"/>
        <v>-109168</v>
      </c>
      <c r="F194" s="2">
        <f t="shared" ref="F194:H195" si="25">ROUNDDOWN(F62*$E$10*0.85+F111*($E$12+F$26),0)+ROUNDDOWN(F111*F$27,0)</f>
        <v>-114967</v>
      </c>
      <c r="G194" s="2">
        <f t="shared" si="25"/>
        <v>-58370</v>
      </c>
      <c r="H194" s="2">
        <f t="shared" si="25"/>
        <v>-114473</v>
      </c>
      <c r="I194" s="2">
        <f t="shared" ref="I194:N195" si="26">ROUNDDOWN(I62*$E$10*0.85+I111*($E$13+I$26),0)+ROUNDDOWN(I111*I$27,0)</f>
        <v>-104946</v>
      </c>
      <c r="J194" s="2">
        <f t="shared" si="26"/>
        <v>-96049</v>
      </c>
      <c r="K194" s="2">
        <f t="shared" si="26"/>
        <v>-98935</v>
      </c>
      <c r="L194" s="2">
        <f t="shared" si="26"/>
        <v>-111909</v>
      </c>
      <c r="M194" s="2">
        <f t="shared" si="26"/>
        <v>-107287</v>
      </c>
      <c r="N194" s="2">
        <f t="shared" si="26"/>
        <v>-94427</v>
      </c>
      <c r="O194" s="2">
        <f t="shared" si="19"/>
        <v>-1201626</v>
      </c>
    </row>
    <row r="195" spans="1:15" ht="17.25" customHeight="1" x14ac:dyDescent="0.4">
      <c r="A195" s="12">
        <v>2</v>
      </c>
      <c r="B195" s="12" t="s">
        <v>101</v>
      </c>
      <c r="C195" s="2">
        <f t="shared" si="24"/>
        <v>-94525</v>
      </c>
      <c r="D195" s="2">
        <f t="shared" si="24"/>
        <v>-76289</v>
      </c>
      <c r="E195" s="2">
        <f t="shared" si="24"/>
        <v>-80361</v>
      </c>
      <c r="F195" s="2">
        <f t="shared" si="25"/>
        <v>-76362</v>
      </c>
      <c r="G195" s="2">
        <f t="shared" si="25"/>
        <v>-95998</v>
      </c>
      <c r="H195" s="2">
        <f t="shared" si="25"/>
        <v>-91702</v>
      </c>
      <c r="I195" s="2">
        <f t="shared" si="26"/>
        <v>-83491</v>
      </c>
      <c r="J195" s="2">
        <f t="shared" si="26"/>
        <v>-90194</v>
      </c>
      <c r="K195" s="2">
        <f t="shared" si="26"/>
        <v>-88463</v>
      </c>
      <c r="L195" s="2">
        <f t="shared" si="26"/>
        <v>-90537</v>
      </c>
      <c r="M195" s="2">
        <f t="shared" si="26"/>
        <v>-88832</v>
      </c>
      <c r="N195" s="2">
        <f t="shared" si="26"/>
        <v>-91577</v>
      </c>
      <c r="O195" s="2">
        <f t="shared" ref="O195" si="27">SUM(C195:N195)</f>
        <v>-1048331</v>
      </c>
    </row>
    <row r="196" spans="1:15" ht="17.25" customHeight="1" x14ac:dyDescent="0.4">
      <c r="A196" s="26"/>
      <c r="B196" s="37" t="s">
        <v>84</v>
      </c>
      <c r="C196" s="38">
        <f>SUM(C194:C195)</f>
        <v>-182067</v>
      </c>
      <c r="D196" s="38">
        <f t="shared" ref="D196:O196" si="28">SUM(D194:D195)</f>
        <v>-179842</v>
      </c>
      <c r="E196" s="38">
        <f t="shared" si="28"/>
        <v>-189529</v>
      </c>
      <c r="F196" s="38">
        <f t="shared" si="28"/>
        <v>-191329</v>
      </c>
      <c r="G196" s="38">
        <f t="shared" si="28"/>
        <v>-154368</v>
      </c>
      <c r="H196" s="38">
        <f t="shared" si="28"/>
        <v>-206175</v>
      </c>
      <c r="I196" s="38">
        <f t="shared" si="28"/>
        <v>-188437</v>
      </c>
      <c r="J196" s="38">
        <f t="shared" si="28"/>
        <v>-186243</v>
      </c>
      <c r="K196" s="38">
        <f t="shared" si="28"/>
        <v>-187398</v>
      </c>
      <c r="L196" s="38">
        <f t="shared" si="28"/>
        <v>-202446</v>
      </c>
      <c r="M196" s="38">
        <f t="shared" si="28"/>
        <v>-196119</v>
      </c>
      <c r="N196" s="38">
        <f t="shared" si="28"/>
        <v>-186004</v>
      </c>
      <c r="O196" s="38">
        <f t="shared" si="28"/>
        <v>-2249957</v>
      </c>
    </row>
    <row r="197" spans="1:15" ht="17.25" customHeight="1" x14ac:dyDescent="0.4">
      <c r="A197" s="12">
        <v>1</v>
      </c>
      <c r="B197" s="12" t="s">
        <v>90</v>
      </c>
      <c r="C197" s="2">
        <f t="shared" ref="C197:N197" si="29">ROUNDDOWN(C65*$E$14*0.85+C114*$E$16+C115*$E$17+C116*$E$18+C117*$E$19+SUM(C114:C117)*C$26,0)+ROUNDDOWN(SUM(C114:C117)*C$27,0)</f>
        <v>-1043604</v>
      </c>
      <c r="D197" s="2">
        <f t="shared" si="29"/>
        <v>-1117896</v>
      </c>
      <c r="E197" s="2">
        <f t="shared" si="29"/>
        <v>-995109</v>
      </c>
      <c r="F197" s="2">
        <f t="shared" si="29"/>
        <v>-955687</v>
      </c>
      <c r="G197" s="2">
        <f t="shared" si="29"/>
        <v>-996694</v>
      </c>
      <c r="H197" s="2">
        <f t="shared" si="29"/>
        <v>-964595</v>
      </c>
      <c r="I197" s="2">
        <f t="shared" si="29"/>
        <v>-1012429</v>
      </c>
      <c r="J197" s="2">
        <f t="shared" si="29"/>
        <v>-993533</v>
      </c>
      <c r="K197" s="2">
        <f t="shared" si="29"/>
        <v>-1100554</v>
      </c>
      <c r="L197" s="2">
        <f t="shared" si="29"/>
        <v>-1059417</v>
      </c>
      <c r="M197" s="2">
        <f t="shared" si="29"/>
        <v>-950633</v>
      </c>
      <c r="N197" s="2">
        <f t="shared" si="29"/>
        <v>-1032839</v>
      </c>
      <c r="O197" s="2">
        <f t="shared" ref="O197:O207" si="30">SUM(C197:N197)</f>
        <v>-12222990</v>
      </c>
    </row>
    <row r="198" spans="1:15" ht="17.25" customHeight="1" x14ac:dyDescent="0.4">
      <c r="A198" s="12">
        <v>2</v>
      </c>
      <c r="B198" s="12" t="s">
        <v>91</v>
      </c>
      <c r="C198" s="2">
        <f t="shared" ref="C198:N198" si="31">ROUNDDOWN(C66*$E$14*0.85+C118*$E$16+C119*$E$17+C120*$E$18+C121*$E$19+SUM(C118:C121)*C$26,0)+ROUNDDOWN(SUM(C118:C121)*C$27,0)</f>
        <v>-156863</v>
      </c>
      <c r="D198" s="2">
        <f t="shared" si="31"/>
        <v>-167107</v>
      </c>
      <c r="E198" s="2">
        <f t="shared" si="31"/>
        <v>-163873</v>
      </c>
      <c r="F198" s="2">
        <f t="shared" si="31"/>
        <v>-174221</v>
      </c>
      <c r="G198" s="2">
        <f t="shared" si="31"/>
        <v>-175547</v>
      </c>
      <c r="H198" s="2">
        <f t="shared" si="31"/>
        <v>-168257</v>
      </c>
      <c r="I198" s="2">
        <f t="shared" si="31"/>
        <v>-168023</v>
      </c>
      <c r="J198" s="2">
        <f t="shared" si="31"/>
        <v>-168272</v>
      </c>
      <c r="K198" s="2">
        <f t="shared" si="31"/>
        <v>-175516</v>
      </c>
      <c r="L198" s="2">
        <f t="shared" si="31"/>
        <v>-174897</v>
      </c>
      <c r="M198" s="2">
        <f t="shared" si="31"/>
        <v>-156494</v>
      </c>
      <c r="N198" s="2">
        <f t="shared" si="31"/>
        <v>-163072</v>
      </c>
      <c r="O198" s="2">
        <f t="shared" si="30"/>
        <v>-2012142</v>
      </c>
    </row>
    <row r="199" spans="1:15" ht="17.25" customHeight="1" x14ac:dyDescent="0.4">
      <c r="A199" s="12">
        <v>3</v>
      </c>
      <c r="B199" s="12" t="s">
        <v>92</v>
      </c>
      <c r="C199" s="2">
        <f t="shared" ref="C199:N199" si="32">ROUNDDOWN(C67*$E$14*0.85+C122*$E$16+C123*$E$17+C124*$E$18+C125*$E$19+SUM(C122:C125)*C$26,0)+ROUNDDOWN(SUM(C122:C125)*C$27,0)</f>
        <v>-66196</v>
      </c>
      <c r="D199" s="2">
        <f t="shared" si="32"/>
        <v>-68692</v>
      </c>
      <c r="E199" s="2">
        <f t="shared" si="32"/>
        <v>-67091</v>
      </c>
      <c r="F199" s="2">
        <f t="shared" si="32"/>
        <v>-69977</v>
      </c>
      <c r="G199" s="2">
        <f t="shared" si="32"/>
        <v>-68989</v>
      </c>
      <c r="H199" s="2">
        <f t="shared" si="32"/>
        <v>-66482</v>
      </c>
      <c r="I199" s="2">
        <f t="shared" si="32"/>
        <v>-70881</v>
      </c>
      <c r="J199" s="2">
        <f t="shared" si="32"/>
        <v>-70653</v>
      </c>
      <c r="K199" s="2">
        <f t="shared" si="32"/>
        <v>-78016</v>
      </c>
      <c r="L199" s="2">
        <f t="shared" si="32"/>
        <v>-78291</v>
      </c>
      <c r="M199" s="2">
        <f t="shared" si="32"/>
        <v>-72894</v>
      </c>
      <c r="N199" s="2">
        <f t="shared" si="32"/>
        <v>-74444</v>
      </c>
      <c r="O199" s="2">
        <f t="shared" si="30"/>
        <v>-852606</v>
      </c>
    </row>
    <row r="200" spans="1:15" ht="17.25" customHeight="1" x14ac:dyDescent="0.4">
      <c r="A200" s="12">
        <v>4</v>
      </c>
      <c r="B200" s="12" t="s">
        <v>93</v>
      </c>
      <c r="C200" s="2">
        <f t="shared" ref="C200:N200" si="33">ROUNDDOWN(C68*$E$14*0.85+C126*$E$16+C127*$E$17+C128*$E$18+C129*$E$19+SUM(C126:C129)*C$26,0)+ROUNDDOWN(SUM(C126:C129)*C$27,0)</f>
        <v>-39011</v>
      </c>
      <c r="D200" s="2">
        <f t="shared" si="33"/>
        <v>-39624</v>
      </c>
      <c r="E200" s="2">
        <f t="shared" si="33"/>
        <v>-39182</v>
      </c>
      <c r="F200" s="2">
        <f t="shared" si="33"/>
        <v>-41663</v>
      </c>
      <c r="G200" s="2">
        <f t="shared" si="33"/>
        <v>-41143</v>
      </c>
      <c r="H200" s="2">
        <f t="shared" si="33"/>
        <v>-39811</v>
      </c>
      <c r="I200" s="2">
        <f t="shared" si="33"/>
        <v>-39254</v>
      </c>
      <c r="J200" s="2">
        <f t="shared" si="33"/>
        <v>-39468</v>
      </c>
      <c r="K200" s="2">
        <f t="shared" si="33"/>
        <v>-45048</v>
      </c>
      <c r="L200" s="2">
        <f t="shared" si="33"/>
        <v>-45744</v>
      </c>
      <c r="M200" s="2">
        <f t="shared" si="33"/>
        <v>-41413</v>
      </c>
      <c r="N200" s="2">
        <f t="shared" si="33"/>
        <v>-43285</v>
      </c>
      <c r="O200" s="2">
        <f t="shared" si="30"/>
        <v>-494646</v>
      </c>
    </row>
    <row r="201" spans="1:15" ht="17.25" customHeight="1" x14ac:dyDescent="0.4">
      <c r="A201" s="12">
        <v>5</v>
      </c>
      <c r="B201" s="12" t="s">
        <v>94</v>
      </c>
      <c r="C201" s="2">
        <f t="shared" ref="C201:N201" si="34">ROUNDDOWN(C69*$E$14*0.85+C130*$E$16+C131*$E$17+C132*$E$18+C133*$E$19+SUM(C130:C133)*C$26,0)+ROUNDDOWN(SUM(C130:C133)*C$27,0)</f>
        <v>-96319</v>
      </c>
      <c r="D201" s="2">
        <f t="shared" si="34"/>
        <v>-97968</v>
      </c>
      <c r="E201" s="2">
        <f t="shared" si="34"/>
        <v>-93231</v>
      </c>
      <c r="F201" s="2">
        <f t="shared" si="34"/>
        <v>-101795</v>
      </c>
      <c r="G201" s="2">
        <f t="shared" si="34"/>
        <v>-111161</v>
      </c>
      <c r="H201" s="2">
        <f t="shared" si="34"/>
        <v>-101088</v>
      </c>
      <c r="I201" s="2">
        <f t="shared" si="34"/>
        <v>-99383</v>
      </c>
      <c r="J201" s="2">
        <f t="shared" si="34"/>
        <v>-98462</v>
      </c>
      <c r="K201" s="2">
        <f t="shared" si="34"/>
        <v>-101967</v>
      </c>
      <c r="L201" s="2">
        <f t="shared" si="34"/>
        <v>-104774</v>
      </c>
      <c r="M201" s="2">
        <f t="shared" si="34"/>
        <v>-98368</v>
      </c>
      <c r="N201" s="2">
        <f t="shared" si="34"/>
        <v>-103870</v>
      </c>
      <c r="O201" s="2">
        <f t="shared" si="30"/>
        <v>-1208386</v>
      </c>
    </row>
    <row r="202" spans="1:15" ht="17.25" customHeight="1" x14ac:dyDescent="0.4">
      <c r="A202" s="12">
        <v>6</v>
      </c>
      <c r="B202" s="12" t="s">
        <v>95</v>
      </c>
      <c r="C202" s="2">
        <f t="shared" ref="C202:N202" si="35">ROUNDDOWN(C70*$E$14*0.85+C134*$E$16+C135*$E$17+C136*$E$18+C137*$E$19+SUM(C134:C137)*C$26,0)+ROUNDDOWN(SUM(C134:C137)*C$27,0)</f>
        <v>-37050</v>
      </c>
      <c r="D202" s="2">
        <f t="shared" si="35"/>
        <v>-38137</v>
      </c>
      <c r="E202" s="2">
        <f t="shared" si="35"/>
        <v>-37992</v>
      </c>
      <c r="F202" s="2">
        <f t="shared" si="35"/>
        <v>-45407</v>
      </c>
      <c r="G202" s="2">
        <f t="shared" si="35"/>
        <v>-46904</v>
      </c>
      <c r="H202" s="2">
        <f t="shared" si="35"/>
        <v>-40778</v>
      </c>
      <c r="I202" s="2">
        <f t="shared" si="35"/>
        <v>-36551</v>
      </c>
      <c r="J202" s="2">
        <f t="shared" si="35"/>
        <v>-34970</v>
      </c>
      <c r="K202" s="2">
        <f t="shared" si="35"/>
        <v>-37039</v>
      </c>
      <c r="L202" s="2">
        <f t="shared" si="35"/>
        <v>-37996</v>
      </c>
      <c r="M202" s="2">
        <f t="shared" si="35"/>
        <v>-35703</v>
      </c>
      <c r="N202" s="2">
        <f t="shared" si="35"/>
        <v>-36473</v>
      </c>
      <c r="O202" s="2">
        <f t="shared" si="30"/>
        <v>-465000</v>
      </c>
    </row>
    <row r="203" spans="1:15" ht="17.25" customHeight="1" x14ac:dyDescent="0.4">
      <c r="A203" s="12">
        <v>7</v>
      </c>
      <c r="B203" s="12" t="s">
        <v>96</v>
      </c>
      <c r="C203" s="2">
        <f t="shared" ref="C203:N203" si="36">ROUNDDOWN(C71*$E$14*0.85+C138*$E$16+C139*$E$17+C140*$E$18+C141*$E$19+SUM(C138:C141)*C$26,0)+ROUNDDOWN(SUM(C138:C141)*C$27,0)</f>
        <v>-32645</v>
      </c>
      <c r="D203" s="2">
        <f t="shared" si="36"/>
        <v>-28663</v>
      </c>
      <c r="E203" s="2">
        <f t="shared" si="36"/>
        <v>-28454</v>
      </c>
      <c r="F203" s="2">
        <f t="shared" si="36"/>
        <v>-35433</v>
      </c>
      <c r="G203" s="2">
        <f t="shared" si="36"/>
        <v>-39827</v>
      </c>
      <c r="H203" s="2">
        <f t="shared" si="36"/>
        <v>-38750</v>
      </c>
      <c r="I203" s="2">
        <f t="shared" si="36"/>
        <v>-30644</v>
      </c>
      <c r="J203" s="2">
        <f t="shared" si="36"/>
        <v>-29973</v>
      </c>
      <c r="K203" s="2">
        <f t="shared" si="36"/>
        <v>-37451</v>
      </c>
      <c r="L203" s="2">
        <f t="shared" si="36"/>
        <v>-40451</v>
      </c>
      <c r="M203" s="2">
        <f t="shared" si="36"/>
        <v>-36660</v>
      </c>
      <c r="N203" s="2">
        <f t="shared" si="36"/>
        <v>-40331</v>
      </c>
      <c r="O203" s="2">
        <f t="shared" si="30"/>
        <v>-419282</v>
      </c>
    </row>
    <row r="204" spans="1:15" ht="17.25" customHeight="1" x14ac:dyDescent="0.4">
      <c r="A204" s="12">
        <v>8</v>
      </c>
      <c r="B204" s="12" t="s">
        <v>97</v>
      </c>
      <c r="C204" s="2">
        <f t="shared" ref="C204:N204" si="37">ROUNDDOWN(C72*$E$14*0.85+C142*$E$16+C143*$E$17+C144*$E$18+C145*$E$19+SUM(C142:C145)*C$26,0)+ROUNDDOWN(SUM(C142:C145)*C$27,0)</f>
        <v>-217318</v>
      </c>
      <c r="D204" s="2">
        <f t="shared" si="37"/>
        <v>-219731</v>
      </c>
      <c r="E204" s="2">
        <f t="shared" si="37"/>
        <v>-214916</v>
      </c>
      <c r="F204" s="2">
        <f t="shared" si="37"/>
        <v>-228644</v>
      </c>
      <c r="G204" s="2">
        <f t="shared" si="37"/>
        <v>-254415</v>
      </c>
      <c r="H204" s="2">
        <f t="shared" si="37"/>
        <v>-232544</v>
      </c>
      <c r="I204" s="2">
        <f t="shared" si="37"/>
        <v>-233979</v>
      </c>
      <c r="J204" s="2">
        <f t="shared" si="37"/>
        <v>-227844</v>
      </c>
      <c r="K204" s="2">
        <f t="shared" si="37"/>
        <v>-227463</v>
      </c>
      <c r="L204" s="2">
        <f t="shared" si="37"/>
        <v>-232122</v>
      </c>
      <c r="M204" s="2">
        <f t="shared" si="37"/>
        <v>-207095</v>
      </c>
      <c r="N204" s="2">
        <f t="shared" si="37"/>
        <v>-226439</v>
      </c>
      <c r="O204" s="2">
        <f t="shared" si="30"/>
        <v>-2722510</v>
      </c>
    </row>
    <row r="205" spans="1:15" ht="17.25" customHeight="1" x14ac:dyDescent="0.4">
      <c r="A205" s="12">
        <v>9</v>
      </c>
      <c r="B205" s="12" t="s">
        <v>98</v>
      </c>
      <c r="C205" s="2">
        <f t="shared" ref="C205:N205" si="38">ROUNDDOWN(C73*$E$14*0.85+C146*$E$16+C147*$E$17+C148*$E$18+C149*$E$19+SUM(C146:C149)*C$26,0)+ROUNDDOWN(SUM(C146:C149)*C$27,0)</f>
        <v>-156463</v>
      </c>
      <c r="D205" s="2">
        <f t="shared" si="38"/>
        <v>-157716</v>
      </c>
      <c r="E205" s="2">
        <f t="shared" si="38"/>
        <v>-151143</v>
      </c>
      <c r="F205" s="2">
        <f t="shared" si="38"/>
        <v>-156515</v>
      </c>
      <c r="G205" s="2">
        <f t="shared" si="38"/>
        <v>-160181</v>
      </c>
      <c r="H205" s="2">
        <f t="shared" si="38"/>
        <v>-152662</v>
      </c>
      <c r="I205" s="2">
        <f t="shared" si="38"/>
        <v>-147675</v>
      </c>
      <c r="J205" s="2">
        <f t="shared" si="38"/>
        <v>-146073</v>
      </c>
      <c r="K205" s="2">
        <f t="shared" si="38"/>
        <v>-156786</v>
      </c>
      <c r="L205" s="2">
        <f t="shared" si="38"/>
        <v>-160041</v>
      </c>
      <c r="M205" s="2">
        <f t="shared" si="38"/>
        <v>-150670</v>
      </c>
      <c r="N205" s="2">
        <f t="shared" si="38"/>
        <v>-161294</v>
      </c>
      <c r="O205" s="2">
        <f t="shared" si="30"/>
        <v>-1857219</v>
      </c>
    </row>
    <row r="206" spans="1:15" ht="17.25" customHeight="1" x14ac:dyDescent="0.4">
      <c r="A206" s="12">
        <v>10</v>
      </c>
      <c r="B206" s="12" t="s">
        <v>99</v>
      </c>
      <c r="C206" s="2">
        <f t="shared" ref="C206:N206" si="39">ROUNDDOWN(C74*$E$14*0.85+C150*$E$16+C151*$E$17+C152*$E$18+C153*$E$19+SUM(C150:C153)*C$26,0)+ROUNDDOWN(SUM(C150:C153)*C$27,0)</f>
        <v>-183076</v>
      </c>
      <c r="D206" s="2">
        <f t="shared" si="39"/>
        <v>-187101</v>
      </c>
      <c r="E206" s="2">
        <f t="shared" si="39"/>
        <v>-179987</v>
      </c>
      <c r="F206" s="2">
        <f t="shared" si="39"/>
        <v>-186482</v>
      </c>
      <c r="G206" s="2">
        <f t="shared" si="39"/>
        <v>-192368</v>
      </c>
      <c r="H206" s="2">
        <f t="shared" si="39"/>
        <v>-186144</v>
      </c>
      <c r="I206" s="2">
        <f t="shared" si="39"/>
        <v>-216466</v>
      </c>
      <c r="J206" s="2">
        <f t="shared" si="39"/>
        <v>-199701</v>
      </c>
      <c r="K206" s="2">
        <f t="shared" si="39"/>
        <v>-191282</v>
      </c>
      <c r="L206" s="2">
        <f t="shared" si="39"/>
        <v>-186238</v>
      </c>
      <c r="M206" s="2">
        <f t="shared" si="39"/>
        <v>-175614</v>
      </c>
      <c r="N206" s="2">
        <f t="shared" si="39"/>
        <v>-189399</v>
      </c>
      <c r="O206" s="2">
        <f t="shared" si="30"/>
        <v>-2273858</v>
      </c>
    </row>
    <row r="207" spans="1:15" ht="17.25" customHeight="1" x14ac:dyDescent="0.4">
      <c r="A207" s="12">
        <v>11</v>
      </c>
      <c r="B207" s="12" t="s">
        <v>100</v>
      </c>
      <c r="C207" s="2">
        <f t="shared" ref="C207:N207" si="40">ROUNDDOWN(C75*$E$14*0.85+C154*$E$16+C155*$E$17+C156*$E$18+C157*$E$19+SUM(C154:C157)*C$26,0)+ROUNDDOWN(SUM(C154:C157)*C$27,0)</f>
        <v>-576633</v>
      </c>
      <c r="D207" s="2">
        <f t="shared" si="40"/>
        <v>-592826</v>
      </c>
      <c r="E207" s="2">
        <f t="shared" si="40"/>
        <v>-590356</v>
      </c>
      <c r="F207" s="2">
        <f t="shared" si="40"/>
        <v>-619299</v>
      </c>
      <c r="G207" s="2">
        <f t="shared" si="40"/>
        <v>-673811</v>
      </c>
      <c r="H207" s="2">
        <f t="shared" si="40"/>
        <v>-641565</v>
      </c>
      <c r="I207" s="2">
        <f t="shared" si="40"/>
        <v>-732238</v>
      </c>
      <c r="J207" s="2">
        <f t="shared" si="40"/>
        <v>-657519</v>
      </c>
      <c r="K207" s="2">
        <f t="shared" si="40"/>
        <v>-620833</v>
      </c>
      <c r="L207" s="2">
        <f t="shared" si="40"/>
        <v>-627713</v>
      </c>
      <c r="M207" s="2">
        <f t="shared" si="40"/>
        <v>-582509</v>
      </c>
      <c r="N207" s="2">
        <f t="shared" si="40"/>
        <v>-621556</v>
      </c>
      <c r="O207" s="2">
        <f t="shared" si="30"/>
        <v>-7536858</v>
      </c>
    </row>
    <row r="208" spans="1:15" ht="17.25" customHeight="1" x14ac:dyDescent="0.4">
      <c r="B208" s="29" t="s">
        <v>123</v>
      </c>
      <c r="C208" s="38">
        <f>SUM(C197:C207)</f>
        <v>-2605178</v>
      </c>
      <c r="D208" s="38">
        <f t="shared" ref="D208:O208" si="41">SUM(D197:D207)</f>
        <v>-2715461</v>
      </c>
      <c r="E208" s="38">
        <f t="shared" si="41"/>
        <v>-2561334</v>
      </c>
      <c r="F208" s="38">
        <f t="shared" si="41"/>
        <v>-2615123</v>
      </c>
      <c r="G208" s="38">
        <f t="shared" si="41"/>
        <v>-2761040</v>
      </c>
      <c r="H208" s="38">
        <f t="shared" si="41"/>
        <v>-2632676</v>
      </c>
      <c r="I208" s="38">
        <f t="shared" si="41"/>
        <v>-2787523</v>
      </c>
      <c r="J208" s="38">
        <f t="shared" si="41"/>
        <v>-2666468</v>
      </c>
      <c r="K208" s="38">
        <f t="shared" si="41"/>
        <v>-2771955</v>
      </c>
      <c r="L208" s="38">
        <f t="shared" si="41"/>
        <v>-2747684</v>
      </c>
      <c r="M208" s="38">
        <f t="shared" si="41"/>
        <v>-2508053</v>
      </c>
      <c r="N208" s="38">
        <f t="shared" si="41"/>
        <v>-2693002</v>
      </c>
      <c r="O208" s="38">
        <f t="shared" si="41"/>
        <v>-32065497</v>
      </c>
    </row>
  </sheetData>
  <protectedRanges>
    <protectedRange sqref="E6:E19" name="範囲1"/>
  </protectedRanges>
  <mergeCells count="15">
    <mergeCell ref="A6:A9"/>
    <mergeCell ref="B6:B9"/>
    <mergeCell ref="A10:A13"/>
    <mergeCell ref="B10:B13"/>
    <mergeCell ref="A20:A21"/>
    <mergeCell ref="A14:A19"/>
    <mergeCell ref="B14:B19"/>
    <mergeCell ref="C20:E20"/>
    <mergeCell ref="C21:E21"/>
    <mergeCell ref="A79:A80"/>
    <mergeCell ref="B79:B80"/>
    <mergeCell ref="A162:A163"/>
    <mergeCell ref="B162:B163"/>
    <mergeCell ref="A30:A31"/>
    <mergeCell ref="B30:B31"/>
  </mergeCells>
  <phoneticPr fontId="2"/>
  <pageMargins left="0.7" right="0.7" top="0.75" bottom="0.75" header="0.3" footer="0.3"/>
  <pageSetup paperSize="8" scale="3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予定価格調書</vt:lpstr>
      <vt:lpstr>予定価格調書!Print_Area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2024-11-13T02:22:01Z</dcterms:modified>
</cp:coreProperties>
</file>